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7860" tabRatio="870" firstSheet="1" activeTab="2"/>
  </bookViews>
  <sheets>
    <sheet name="RMKNYQH" sheetId="1" state="hidden" r:id="rId1"/>
    <sheet name="资产负债表" sheetId="2" r:id="rId2"/>
    <sheet name="资产负债表续" sheetId="3" r:id="rId3"/>
    <sheet name="利润表" sheetId="4" r:id="rId4"/>
    <sheet name="现金流量表" sheetId="5" r:id="rId5"/>
    <sheet name="合并所有者权益变动表-1" sheetId="6" r:id="rId6"/>
    <sheet name="合并所有者权益变动表-2" sheetId="7" r:id="rId7"/>
    <sheet name="母公司所有者权益变动表-1" sheetId="8" r:id="rId8"/>
    <sheet name="母公司所有者权益变动表-2" sheetId="9" r:id="rId9"/>
    <sheet name="附注电子版" sheetId="10" r:id="rId10"/>
    <sheet name="往来前五名及其他重要明细" sheetId="11" r:id="rId11"/>
  </sheets>
  <externalReferences>
    <externalReference r:id="rId14"/>
  </externalReferences>
  <definedNames>
    <definedName name="_Hlk251676039" localSheetId="9">'附注电子版'!$A$177</definedName>
    <definedName name="OLE_LINK19" localSheetId="9">'附注电子版'!$B$177</definedName>
    <definedName name="_xlnm.Print_Area" localSheetId="6">'合并所有者权益变动表-2'!$A$1:$O$35</definedName>
    <definedName name="_xlnm.Print_Area" localSheetId="7">'母公司所有者权益变动表-1'!$A$1:$M$33</definedName>
    <definedName name="_xlnm.Print_Area" localSheetId="8">'母公司所有者权益变动表-2'!$A$1:$M$33</definedName>
  </definedNames>
  <calcPr fullCalcOnLoad="1"/>
</workbook>
</file>

<file path=xl/comments3.xml><?xml version="1.0" encoding="utf-8"?>
<comments xmlns="http://schemas.openxmlformats.org/spreadsheetml/2006/main">
  <authors>
    <author>chu</author>
  </authors>
  <commentList>
    <comment ref="A36" authorId="0">
      <text>
        <r>
          <rPr>
            <sz val="9"/>
            <rFont val="宋体"/>
            <family val="0"/>
          </rPr>
          <t>chu:
请根据实际情况选择使用</t>
        </r>
      </text>
    </comment>
  </commentList>
</comments>
</file>

<file path=xl/sharedStrings.xml><?xml version="1.0" encoding="utf-8"?>
<sst xmlns="http://schemas.openxmlformats.org/spreadsheetml/2006/main" count="1136" uniqueCount="593">
  <si>
    <t>资产负债表</t>
  </si>
  <si>
    <t>单位：人民币元</t>
  </si>
  <si>
    <t xml:space="preserve">  项   目</t>
  </si>
  <si>
    <t>附注</t>
  </si>
  <si>
    <t>合并</t>
  </si>
  <si>
    <t>母公司</t>
  </si>
  <si>
    <t>流动资产：</t>
  </si>
  <si>
    <t xml:space="preserve">  货币资金</t>
  </si>
  <si>
    <t xml:space="preserve"> </t>
  </si>
  <si>
    <t>以公允价值计量且其变动计入当期损益的金融资产</t>
  </si>
  <si>
    <t>衍生金融资产</t>
  </si>
  <si>
    <t xml:space="preserve">  应收票据</t>
  </si>
  <si>
    <t xml:space="preserve">  应收账款</t>
  </si>
  <si>
    <t xml:space="preserve">  预付款项</t>
  </si>
  <si>
    <t xml:space="preserve">  应收利息</t>
  </si>
  <si>
    <t xml:space="preserve">  应收股利</t>
  </si>
  <si>
    <t xml:space="preserve">  其他应收款</t>
  </si>
  <si>
    <t xml:space="preserve">  存货</t>
  </si>
  <si>
    <t xml:space="preserve">  划分为持有待售的资产</t>
  </si>
  <si>
    <t xml:space="preserve">  一年内到期的非流动资产</t>
  </si>
  <si>
    <t xml:space="preserve">  其他流动资产</t>
  </si>
  <si>
    <t xml:space="preserve">    流动资产合计</t>
  </si>
  <si>
    <t>非流动资产：</t>
  </si>
  <si>
    <t xml:space="preserve">  可供出售金融资产</t>
  </si>
  <si>
    <t xml:space="preserve">  持有至到期投资</t>
  </si>
  <si>
    <t xml:space="preserve">  长期应收款</t>
  </si>
  <si>
    <t xml:space="preserve">  长期股权投资</t>
  </si>
  <si>
    <t xml:space="preserve">  投资性房地产</t>
  </si>
  <si>
    <t xml:space="preserve">  固定资产</t>
  </si>
  <si>
    <t xml:space="preserve">  在建工程</t>
  </si>
  <si>
    <t xml:space="preserve">  工程物资</t>
  </si>
  <si>
    <t xml:space="preserve">  固定资产清理</t>
  </si>
  <si>
    <t xml:space="preserve">  生产性生物资产 </t>
  </si>
  <si>
    <t xml:space="preserve">  油气资产</t>
  </si>
  <si>
    <t xml:space="preserve">  无形资产</t>
  </si>
  <si>
    <t xml:space="preserve">  开发支出</t>
  </si>
  <si>
    <t xml:space="preserve">  商誉</t>
  </si>
  <si>
    <t xml:space="preserve">  长期待摊费用</t>
  </si>
  <si>
    <t xml:space="preserve">  递延所得税资产</t>
  </si>
  <si>
    <t xml:space="preserve">  其他非流动资产</t>
  </si>
  <si>
    <t xml:space="preserve">    非流动资产合计</t>
  </si>
  <si>
    <t xml:space="preserve">      资产总计</t>
  </si>
  <si>
    <t>公司法定代表人：</t>
  </si>
  <si>
    <t xml:space="preserve">主管会计工作的公司负责人：          </t>
  </si>
  <si>
    <t>公司会计机构负责人：</t>
  </si>
  <si>
    <t>资产负债表（续）</t>
  </si>
  <si>
    <t>流动负债：</t>
  </si>
  <si>
    <t>　</t>
  </si>
  <si>
    <t xml:space="preserve">  短期借款</t>
  </si>
  <si>
    <t>以公允价值计量且其变动计入当期损益的金融负债</t>
  </si>
  <si>
    <t>衍生金融负债</t>
  </si>
  <si>
    <t xml:space="preserve">  应付票据</t>
  </si>
  <si>
    <t xml:space="preserve">  应付账款</t>
  </si>
  <si>
    <t xml:space="preserve">  预收款项</t>
  </si>
  <si>
    <t xml:space="preserve">  应付职工薪酬</t>
  </si>
  <si>
    <t xml:space="preserve">  应交税费</t>
  </si>
  <si>
    <t xml:space="preserve">  应付利息</t>
  </si>
  <si>
    <t xml:space="preserve">  应付股利</t>
  </si>
  <si>
    <t xml:space="preserve">  其他应付款</t>
  </si>
  <si>
    <t xml:space="preserve">  划分为持有待售的负债</t>
  </si>
  <si>
    <t xml:space="preserve">  一年内到期的非流动负债</t>
  </si>
  <si>
    <t xml:space="preserve">  其他流动负债</t>
  </si>
  <si>
    <r>
      <t xml:space="preserve">    </t>
    </r>
    <r>
      <rPr>
        <b/>
        <sz val="12"/>
        <rFont val="仿宋_GB2312"/>
        <family val="0"/>
      </rPr>
      <t>流动负债合计</t>
    </r>
  </si>
  <si>
    <t>非流动负债：</t>
  </si>
  <si>
    <t xml:space="preserve">  长期借款</t>
  </si>
  <si>
    <t xml:space="preserve">  应付债券</t>
  </si>
  <si>
    <t xml:space="preserve">  其中：优先股</t>
  </si>
  <si>
    <t xml:space="preserve">        永续债</t>
  </si>
  <si>
    <t xml:space="preserve">  长期应付款</t>
  </si>
  <si>
    <t xml:space="preserve">  长期应付职工薪酬</t>
  </si>
  <si>
    <t xml:space="preserve">  专项应付款</t>
  </si>
  <si>
    <t xml:space="preserve">  预计负债</t>
  </si>
  <si>
    <t xml:space="preserve">  递延收益</t>
  </si>
  <si>
    <t xml:space="preserve">  递延所得税负债</t>
  </si>
  <si>
    <t xml:space="preserve">  其他非流动负债</t>
  </si>
  <si>
    <r>
      <t xml:space="preserve">    </t>
    </r>
    <r>
      <rPr>
        <b/>
        <sz val="12"/>
        <rFont val="仿宋_GB2312"/>
        <family val="0"/>
      </rPr>
      <t>非流动负债合计</t>
    </r>
  </si>
  <si>
    <t xml:space="preserve">      负债合计</t>
  </si>
  <si>
    <t>所有者权益：</t>
  </si>
  <si>
    <t xml:space="preserve">  实收资本</t>
  </si>
  <si>
    <t xml:space="preserve">  其他权益工具</t>
  </si>
  <si>
    <t xml:space="preserve">  资本公积</t>
  </si>
  <si>
    <t xml:space="preserve">  减：库存股</t>
  </si>
  <si>
    <t xml:space="preserve">  其他综合收益</t>
  </si>
  <si>
    <t xml:space="preserve">  专项储备</t>
  </si>
  <si>
    <t xml:space="preserve">  盈余公积</t>
  </si>
  <si>
    <t xml:space="preserve">  未分配利润</t>
  </si>
  <si>
    <t xml:space="preserve">  归属于母公司所有者权益合计</t>
  </si>
  <si>
    <t xml:space="preserve">  少数股东权益</t>
  </si>
  <si>
    <t xml:space="preserve">    所有者权益合计</t>
  </si>
  <si>
    <t xml:space="preserve">    负债和所有者权益总计</t>
  </si>
  <si>
    <t>利  润  表</t>
  </si>
  <si>
    <t xml:space="preserve">          单位：人民币元</t>
  </si>
  <si>
    <t>一、营业收入</t>
  </si>
  <si>
    <t xml:space="preserve">    减：营业成本</t>
  </si>
  <si>
    <t xml:space="preserve">        营业税金及附加</t>
  </si>
  <si>
    <t xml:space="preserve">        销售费用</t>
  </si>
  <si>
    <t xml:space="preserve">        管理费用</t>
  </si>
  <si>
    <t xml:space="preserve">        财务费用</t>
  </si>
  <si>
    <t xml:space="preserve">        资产减值损失</t>
  </si>
  <si>
    <t xml:space="preserve">    加：公允价值变动收益(损失以“-”号填列）</t>
  </si>
  <si>
    <t xml:space="preserve">    　  投资收益(损失以“-”号填列）</t>
  </si>
  <si>
    <t>　　　    其中：对联营企业和合营企业的投资收益</t>
  </si>
  <si>
    <t>二、营业利润(损失以“-”号填列）</t>
  </si>
  <si>
    <t xml:space="preserve">    加：营业外收入</t>
  </si>
  <si>
    <t xml:space="preserve">      其中：非流动资产处置利得</t>
  </si>
  <si>
    <t xml:space="preserve">    减：营业外支出</t>
  </si>
  <si>
    <t>　　　    其中：非流动资产处置损失</t>
  </si>
  <si>
    <t>三、利润总额(损失以“-”号填列）</t>
  </si>
  <si>
    <t xml:space="preserve">    减：所得税费用</t>
  </si>
  <si>
    <t>四、净利润(损失以“-”号填列）</t>
  </si>
  <si>
    <t xml:space="preserve">    归属于母公司所有者的净利润</t>
  </si>
  <si>
    <t xml:space="preserve">    少数股东损益</t>
  </si>
  <si>
    <t>五、其他综合收益的税后净额</t>
  </si>
  <si>
    <t xml:space="preserve">   （一）以后不能重分类进损益的其他综合收益</t>
  </si>
  <si>
    <t xml:space="preserve"> 1.重新计量设定受益计划净负债或净资产的变动</t>
  </si>
  <si>
    <t xml:space="preserve"> 2.权益法下在被投资单位不能重分类进损益的其他综合收益中享有的份额</t>
  </si>
  <si>
    <t>（二）以后将重分类进损益的其他综合收益</t>
  </si>
  <si>
    <t>1.权益法下在被投资单位以后将重分类进损益的其他综合收益中享有的份额</t>
  </si>
  <si>
    <t>2.可供出售金融资产公允价值变动损益</t>
  </si>
  <si>
    <t>3.持有至到期投资重分类为可供出售金融资产损益</t>
  </si>
  <si>
    <t>4.现金流量套期损益的有效部分</t>
  </si>
  <si>
    <t>5.外币财务报表折算差额</t>
  </si>
  <si>
    <t>六、综合收益总额</t>
  </si>
  <si>
    <t>归属于母公司所有者的综合收益总额</t>
  </si>
  <si>
    <t>归属于少数股东的综合收益总额</t>
  </si>
  <si>
    <t xml:space="preserve">    本报告期发生同一控制下企业合并的，被合并方在合并前实现的净利润为：______________元。</t>
  </si>
  <si>
    <t xml:space="preserve">主管会计工作的公司负责人：         </t>
  </si>
  <si>
    <t>现金流量表</t>
  </si>
  <si>
    <t>项      目</t>
  </si>
  <si>
    <t>一、经营活动产生的现金流量：</t>
  </si>
  <si>
    <t xml:space="preserve">    销售商品、提供劳务收到的现金</t>
  </si>
  <si>
    <t xml:space="preserve">    收到的税费返还</t>
  </si>
  <si>
    <t xml:space="preserve">    收到其他与经营活动有关的现金</t>
  </si>
  <si>
    <t xml:space="preserve">      经营活动现金流入小计</t>
  </si>
  <si>
    <t xml:space="preserve">    购买商品、接受劳务支付的现金</t>
  </si>
  <si>
    <t xml:space="preserve">    支付给职工以及为职工支付的现金</t>
  </si>
  <si>
    <t xml:space="preserve">    支付的各项税费</t>
  </si>
  <si>
    <t xml:space="preserve">    支付其他与经营活动有关的现金</t>
  </si>
  <si>
    <t xml:space="preserve">      经营活动现金流出小计</t>
  </si>
  <si>
    <t xml:space="preserve">       经营活动产生的现金流量净额</t>
  </si>
  <si>
    <t>二、投资活动产生的现金流量：</t>
  </si>
  <si>
    <t xml:space="preserve">    收回投资收到的现金</t>
  </si>
  <si>
    <t xml:space="preserve">    取得投资收益收到的现金</t>
  </si>
  <si>
    <t xml:space="preserve">    处置固定资产、无形资产和其他长期资产收回的
    现金净额</t>
  </si>
  <si>
    <t xml:space="preserve">    处置子公司及其他营业单位收到的现金净额</t>
  </si>
  <si>
    <t xml:space="preserve">    收到其他与投资活动有关的现金</t>
  </si>
  <si>
    <t xml:space="preserve">      投资活动现金流入小计</t>
  </si>
  <si>
    <t xml:space="preserve">    购置固定资产、无形资产和其他长期资产支付的现金 </t>
  </si>
  <si>
    <t xml:space="preserve">    投资支付的现金</t>
  </si>
  <si>
    <t xml:space="preserve">    取得子公司及其他营业单位支付的现金净额</t>
  </si>
  <si>
    <t xml:space="preserve">    支付其他与投资活动有关的现金</t>
  </si>
  <si>
    <t xml:space="preserve">      投资活动现金流出小计</t>
  </si>
  <si>
    <t xml:space="preserve">       投资活动产生的现金流量净额</t>
  </si>
  <si>
    <t>三、筹资活动产生的现金流量：</t>
  </si>
  <si>
    <t xml:space="preserve">    吸收投资收到的现金</t>
  </si>
  <si>
    <t xml:space="preserve">      其中：子公司吸收少数股东权益性投资收到的现金</t>
  </si>
  <si>
    <t xml:space="preserve">    取得借款收到的现金</t>
  </si>
  <si>
    <t xml:space="preserve">    发行债券收到的现金</t>
  </si>
  <si>
    <t xml:space="preserve">    收到其他与筹资活动有关的现金</t>
  </si>
  <si>
    <t xml:space="preserve">      筹资活动现金流入小计</t>
  </si>
  <si>
    <t xml:space="preserve">    偿还债务支付的现金</t>
  </si>
  <si>
    <t xml:space="preserve">    分配股利、利润或偿付利息支付的现金</t>
  </si>
  <si>
    <t xml:space="preserve">      其中：子公司支付给少数股东的现金股利</t>
  </si>
  <si>
    <t xml:space="preserve">    支付其他与筹资活动有关的现金</t>
  </si>
  <si>
    <t xml:space="preserve">      筹资活动现金流出小计</t>
  </si>
  <si>
    <t xml:space="preserve">       筹资活动产生的现金流量净额</t>
  </si>
  <si>
    <t>四、汇率变动对现金及现金等价物的影响</t>
  </si>
  <si>
    <t>五、现金及现金等价物净增加额</t>
  </si>
  <si>
    <t xml:space="preserve">    加：期初现金及现金等价物余额</t>
  </si>
  <si>
    <t>六、期末现金及现金等价物余额</t>
  </si>
  <si>
    <t xml:space="preserve">公司法定代表人：              主管会计工作的公司负责人： </t>
  </si>
  <si>
    <t xml:space="preserve">                                    合并所有者权益变动表</t>
  </si>
  <si>
    <t>项    目</t>
  </si>
  <si>
    <t>归属于母公司所有者权益</t>
  </si>
  <si>
    <t>少数股东权益</t>
  </si>
  <si>
    <t>所有者权益合计</t>
  </si>
  <si>
    <t>实收资本</t>
  </si>
  <si>
    <t>其他权益工具</t>
  </si>
  <si>
    <t>资本公积</t>
  </si>
  <si>
    <t>减：库存股</t>
  </si>
  <si>
    <t>其他综合收益</t>
  </si>
  <si>
    <t>专项储备</t>
  </si>
  <si>
    <t>盈余公积</t>
  </si>
  <si>
    <t>未分配利润</t>
  </si>
  <si>
    <t>其他</t>
  </si>
  <si>
    <t>小计</t>
  </si>
  <si>
    <t>优先股</t>
  </si>
  <si>
    <t>永续债</t>
  </si>
  <si>
    <t>一、上年年末余额</t>
  </si>
  <si>
    <t xml:space="preserve">  加：会计政策变更</t>
  </si>
  <si>
    <t xml:space="preserve">      前期差错更正</t>
  </si>
  <si>
    <t xml:space="preserve">      同一控制下企业合并</t>
  </si>
  <si>
    <t xml:space="preserve">      其他</t>
  </si>
  <si>
    <t>二、本年年初余额</t>
  </si>
  <si>
    <t>三、本年增减变动金额（减少以“-”号填列）</t>
  </si>
  <si>
    <t>（一）综合收益总额</t>
  </si>
  <si>
    <t>（二）所有者投入和减少资本</t>
  </si>
  <si>
    <t xml:space="preserve"> 1．所有者投入的资本</t>
  </si>
  <si>
    <t xml:space="preserve"> 2．其他权益工具持有者投入资本</t>
  </si>
  <si>
    <t xml:space="preserve"> 3．股份支付计入所有者权益的金额</t>
  </si>
  <si>
    <t xml:space="preserve"> 4．其他</t>
  </si>
  <si>
    <t>（三）利润分配</t>
  </si>
  <si>
    <t xml:space="preserve"> 1．提取盈余公积</t>
  </si>
  <si>
    <t xml:space="preserve"> 2．对所有者的分配</t>
  </si>
  <si>
    <t xml:space="preserve"> 3．其他</t>
  </si>
  <si>
    <t>（四）所有者权益内部结转</t>
  </si>
  <si>
    <t xml:space="preserve"> 1．资本公积转增资本</t>
  </si>
  <si>
    <t xml:space="preserve"> 2．盈余公积转增资本</t>
  </si>
  <si>
    <t xml:space="preserve"> 3．盈余公积弥补亏损</t>
  </si>
  <si>
    <t>（五）专项储备</t>
  </si>
  <si>
    <t xml:space="preserve"> 1．本期提取</t>
  </si>
  <si>
    <t xml:space="preserve"> 2．本期使用</t>
  </si>
  <si>
    <t>（六）其他</t>
  </si>
  <si>
    <t>四、本年年末余额</t>
  </si>
  <si>
    <t xml:space="preserve">公司法定代表人：                                                                           </t>
  </si>
  <si>
    <r>
      <t>主管会计工作的公司负责人：</t>
    </r>
    <r>
      <rPr>
        <sz val="12"/>
        <rFont val="仿宋_GB2312"/>
        <family val="0"/>
      </rPr>
      <t xml:space="preserve">         </t>
    </r>
  </si>
  <si>
    <t>合并所有者权益变动表</t>
  </si>
  <si>
    <t>所有者权益
合计</t>
  </si>
  <si>
    <t>所有者权益变动表</t>
  </si>
  <si>
    <t>编制单位：汨罗市城市建设投资开发有限公司</t>
  </si>
  <si>
    <r>
      <t>2016</t>
    </r>
    <r>
      <rPr>
        <b/>
        <sz val="12"/>
        <rFont val="仿宋_GB2312"/>
        <family val="0"/>
      </rPr>
      <t>年</t>
    </r>
    <r>
      <rPr>
        <b/>
        <sz val="12"/>
        <rFont val="Arial Narrow"/>
        <family val="2"/>
      </rPr>
      <t>12</t>
    </r>
    <r>
      <rPr>
        <b/>
        <sz val="12"/>
        <rFont val="仿宋_GB2312"/>
        <family val="0"/>
      </rPr>
      <t>月</t>
    </r>
    <r>
      <rPr>
        <b/>
        <sz val="12"/>
        <rFont val="Arial Narrow"/>
        <family val="2"/>
      </rPr>
      <t>31</t>
    </r>
    <r>
      <rPr>
        <b/>
        <sz val="12"/>
        <rFont val="仿宋_GB2312"/>
        <family val="0"/>
      </rPr>
      <t xml:space="preserve">日 </t>
    </r>
  </si>
  <si>
    <r>
      <t>2015</t>
    </r>
    <r>
      <rPr>
        <b/>
        <sz val="12"/>
        <rFont val="仿宋_GB2312"/>
        <family val="0"/>
      </rPr>
      <t>年</t>
    </r>
    <r>
      <rPr>
        <b/>
        <sz val="12"/>
        <rFont val="Arial Narrow"/>
        <family val="2"/>
      </rPr>
      <t>12</t>
    </r>
    <r>
      <rPr>
        <b/>
        <sz val="12"/>
        <rFont val="仿宋_GB2312"/>
        <family val="0"/>
      </rPr>
      <t>月</t>
    </r>
    <r>
      <rPr>
        <b/>
        <sz val="12"/>
        <rFont val="Arial Narrow"/>
        <family val="2"/>
      </rPr>
      <t>31</t>
    </r>
    <r>
      <rPr>
        <b/>
        <sz val="12"/>
        <rFont val="仿宋_GB2312"/>
        <family val="0"/>
      </rPr>
      <t>日</t>
    </r>
  </si>
  <si>
    <r>
      <t>2016</t>
    </r>
    <r>
      <rPr>
        <b/>
        <sz val="12"/>
        <rFont val="仿宋_GB2312"/>
        <family val="0"/>
      </rPr>
      <t>年度</t>
    </r>
  </si>
  <si>
    <r>
      <t>2015</t>
    </r>
    <r>
      <rPr>
        <b/>
        <sz val="12"/>
        <rFont val="仿宋_GB2312"/>
        <family val="0"/>
      </rPr>
      <t>年度</t>
    </r>
  </si>
  <si>
    <r>
      <t>2015</t>
    </r>
    <r>
      <rPr>
        <sz val="12"/>
        <rFont val="仿宋_GB2312"/>
        <family val="0"/>
      </rPr>
      <t>年度</t>
    </r>
  </si>
  <si>
    <r>
      <t>2016</t>
    </r>
    <r>
      <rPr>
        <sz val="12"/>
        <rFont val="仿宋_GB2312"/>
        <family val="0"/>
      </rPr>
      <t>年度</t>
    </r>
  </si>
  <si>
    <t>货币资金</t>
  </si>
  <si>
    <t>货币资金</t>
  </si>
  <si>
    <r>
      <t>项</t>
    </r>
    <r>
      <rPr>
        <b/>
        <sz val="10.5"/>
        <color indexed="8"/>
        <rFont val="Arial Narrow"/>
        <family val="2"/>
      </rPr>
      <t xml:space="preserve">  </t>
    </r>
    <r>
      <rPr>
        <b/>
        <sz val="10.5"/>
        <color indexed="8"/>
        <rFont val="仿宋_GB2312"/>
        <family val="0"/>
      </rPr>
      <t>目</t>
    </r>
  </si>
  <si>
    <t>年末余额</t>
  </si>
  <si>
    <t>年初余额</t>
  </si>
  <si>
    <t>库存现金</t>
  </si>
  <si>
    <t>银行存款</t>
  </si>
  <si>
    <r>
      <t>合</t>
    </r>
    <r>
      <rPr>
        <b/>
        <sz val="10.5"/>
        <color indexed="8"/>
        <rFont val="Arial Narrow"/>
        <family val="2"/>
      </rPr>
      <t xml:space="preserve">  </t>
    </r>
    <r>
      <rPr>
        <b/>
        <sz val="10.5"/>
        <color indexed="8"/>
        <rFont val="仿宋_GB2312"/>
        <family val="0"/>
      </rPr>
      <t>计</t>
    </r>
  </si>
  <si>
    <t>应收账款</t>
  </si>
  <si>
    <r>
      <t>类</t>
    </r>
    <r>
      <rPr>
        <b/>
        <sz val="10.5"/>
        <rFont val="Arial Narrow"/>
        <family val="2"/>
      </rPr>
      <t xml:space="preserve">   </t>
    </r>
    <r>
      <rPr>
        <b/>
        <sz val="10.5"/>
        <rFont val="仿宋_GB2312"/>
        <family val="0"/>
      </rPr>
      <t>别</t>
    </r>
  </si>
  <si>
    <t>账面余额</t>
  </si>
  <si>
    <t>坏账准备</t>
  </si>
  <si>
    <t>账面价值</t>
  </si>
  <si>
    <t>金额</t>
  </si>
  <si>
    <r>
      <t>比例（</t>
    </r>
    <r>
      <rPr>
        <b/>
        <sz val="10.5"/>
        <rFont val="Arial Narrow"/>
        <family val="2"/>
      </rPr>
      <t>%</t>
    </r>
    <r>
      <rPr>
        <b/>
        <sz val="10.5"/>
        <rFont val="仿宋_GB2312"/>
        <family val="0"/>
      </rPr>
      <t>）</t>
    </r>
  </si>
  <si>
    <r>
      <t>计提比例（</t>
    </r>
    <r>
      <rPr>
        <b/>
        <sz val="10.5"/>
        <rFont val="Arial Narrow"/>
        <family val="2"/>
      </rPr>
      <t>%</t>
    </r>
    <r>
      <rPr>
        <b/>
        <sz val="10.5"/>
        <rFont val="仿宋_GB2312"/>
        <family val="0"/>
      </rPr>
      <t>）</t>
    </r>
  </si>
  <si>
    <t>单项金额重大并单独计提坏账准备的应收款项</t>
  </si>
  <si>
    <t>按信用风险特征组合计提坏账准备的应收款项</t>
  </si>
  <si>
    <r>
      <t xml:space="preserve">    </t>
    </r>
    <r>
      <rPr>
        <sz val="10.5"/>
        <rFont val="仿宋_GB2312"/>
        <family val="0"/>
      </rPr>
      <t>其中：关联方组合</t>
    </r>
  </si>
  <si>
    <t>账龄分析组合</t>
  </si>
  <si>
    <t>单项金额不重大但单独计提坏账准备的应收款项</t>
  </si>
  <si>
    <r>
      <t>合</t>
    </r>
    <r>
      <rPr>
        <b/>
        <sz val="10.5"/>
        <rFont val="Arial Narrow"/>
        <family val="2"/>
      </rPr>
      <t xml:space="preserve">   </t>
    </r>
    <r>
      <rPr>
        <b/>
        <sz val="10.5"/>
        <rFont val="仿宋_GB2312"/>
        <family val="0"/>
      </rPr>
      <t>计</t>
    </r>
  </si>
  <si>
    <r>
      <t>账</t>
    </r>
    <r>
      <rPr>
        <b/>
        <sz val="10.5"/>
        <rFont val="Arial Narrow"/>
        <family val="2"/>
      </rPr>
      <t xml:space="preserve"> </t>
    </r>
    <r>
      <rPr>
        <b/>
        <sz val="10.5"/>
        <rFont val="仿宋_GB2312"/>
        <family val="0"/>
      </rPr>
      <t>龄</t>
    </r>
  </si>
  <si>
    <r>
      <t>金</t>
    </r>
    <r>
      <rPr>
        <b/>
        <sz val="10.5"/>
        <rFont val="Arial Narrow"/>
        <family val="2"/>
      </rPr>
      <t xml:space="preserve"> </t>
    </r>
    <r>
      <rPr>
        <b/>
        <sz val="10.5"/>
        <rFont val="仿宋_GB2312"/>
        <family val="0"/>
      </rPr>
      <t>额</t>
    </r>
  </si>
  <si>
    <r>
      <t>1</t>
    </r>
    <r>
      <rPr>
        <sz val="10.5"/>
        <rFont val="仿宋_GB2312"/>
        <family val="0"/>
      </rPr>
      <t>年以内</t>
    </r>
  </si>
  <si>
    <r>
      <t>1</t>
    </r>
    <r>
      <rPr>
        <sz val="10.5"/>
        <rFont val="仿宋_GB2312"/>
        <family val="0"/>
      </rPr>
      <t>至</t>
    </r>
    <r>
      <rPr>
        <sz val="10.5"/>
        <rFont val="Arial Narrow"/>
        <family val="2"/>
      </rPr>
      <t>2</t>
    </r>
    <r>
      <rPr>
        <sz val="10.5"/>
        <rFont val="仿宋_GB2312"/>
        <family val="0"/>
      </rPr>
      <t>年</t>
    </r>
  </si>
  <si>
    <r>
      <t>2</t>
    </r>
    <r>
      <rPr>
        <sz val="10.5"/>
        <rFont val="仿宋_GB2312"/>
        <family val="0"/>
      </rPr>
      <t>至</t>
    </r>
    <r>
      <rPr>
        <sz val="10.5"/>
        <rFont val="Arial Narrow"/>
        <family val="2"/>
      </rPr>
      <t>3</t>
    </r>
    <r>
      <rPr>
        <sz val="10.5"/>
        <rFont val="仿宋_GB2312"/>
        <family val="0"/>
      </rPr>
      <t>年</t>
    </r>
  </si>
  <si>
    <r>
      <t>3</t>
    </r>
    <r>
      <rPr>
        <sz val="10.5"/>
        <rFont val="仿宋_GB2312"/>
        <family val="0"/>
      </rPr>
      <t>年以上</t>
    </r>
  </si>
  <si>
    <r>
      <t>合</t>
    </r>
    <r>
      <rPr>
        <b/>
        <sz val="10.5"/>
        <rFont val="Arial Narrow"/>
        <family val="2"/>
      </rPr>
      <t xml:space="preserve"> </t>
    </r>
    <r>
      <rPr>
        <b/>
        <sz val="10.5"/>
        <rFont val="仿宋_GB2312"/>
        <family val="0"/>
      </rPr>
      <t>计</t>
    </r>
  </si>
  <si>
    <t>单位名称</t>
  </si>
  <si>
    <r>
      <t>账</t>
    </r>
    <r>
      <rPr>
        <b/>
        <sz val="10.5"/>
        <color indexed="12"/>
        <rFont val="Arial Narrow"/>
        <family val="2"/>
      </rPr>
      <t xml:space="preserve"> </t>
    </r>
    <r>
      <rPr>
        <b/>
        <sz val="10.5"/>
        <color indexed="12"/>
        <rFont val="仿宋_GB2312"/>
        <family val="0"/>
      </rPr>
      <t>龄</t>
    </r>
  </si>
  <si>
    <r>
      <t>占应收账款总额的比例（</t>
    </r>
    <r>
      <rPr>
        <b/>
        <sz val="10.5"/>
        <color indexed="12"/>
        <rFont val="Arial Narrow"/>
        <family val="2"/>
      </rPr>
      <t>%</t>
    </r>
    <r>
      <rPr>
        <b/>
        <sz val="10.5"/>
        <color indexed="12"/>
        <rFont val="仿宋_GB2312"/>
        <family val="0"/>
      </rPr>
      <t>）</t>
    </r>
  </si>
  <si>
    <t>坏账准备年末余额</t>
  </si>
  <si>
    <r>
      <t>合</t>
    </r>
    <r>
      <rPr>
        <b/>
        <sz val="10.5"/>
        <color indexed="12"/>
        <rFont val="Arial Narrow"/>
        <family val="2"/>
      </rPr>
      <t xml:space="preserve">  </t>
    </r>
    <r>
      <rPr>
        <b/>
        <sz val="10.5"/>
        <color indexed="12"/>
        <rFont val="仿宋_GB2312"/>
        <family val="0"/>
      </rPr>
      <t>计</t>
    </r>
  </si>
  <si>
    <t>预付款项</t>
  </si>
  <si>
    <r>
      <t>金</t>
    </r>
    <r>
      <rPr>
        <b/>
        <sz val="10.5"/>
        <rFont val="Arial Narrow"/>
        <family val="2"/>
      </rPr>
      <t xml:space="preserve">  </t>
    </r>
    <r>
      <rPr>
        <b/>
        <sz val="10.5"/>
        <rFont val="仿宋_GB2312"/>
        <family val="0"/>
      </rPr>
      <t>额</t>
    </r>
  </si>
  <si>
    <t>与本公司关系</t>
  </si>
  <si>
    <r>
      <t>占预付账款总额的比例</t>
    </r>
    <r>
      <rPr>
        <b/>
        <sz val="10.5"/>
        <rFont val="Arial Narrow"/>
        <family val="2"/>
      </rPr>
      <t>%</t>
    </r>
  </si>
  <si>
    <t>账龄</t>
  </si>
  <si>
    <t>未结算原因</t>
  </si>
  <si>
    <r>
      <t>合</t>
    </r>
    <r>
      <rPr>
        <b/>
        <sz val="10.5"/>
        <rFont val="Arial Narrow"/>
        <family val="2"/>
      </rPr>
      <t xml:space="preserve">  </t>
    </r>
    <r>
      <rPr>
        <b/>
        <sz val="10.5"/>
        <rFont val="仿宋_GB2312"/>
        <family val="0"/>
      </rPr>
      <t>计</t>
    </r>
  </si>
  <si>
    <t>其他应收款</t>
  </si>
  <si>
    <t>按信用风险特征组合计提坏账准备的其他应收款</t>
  </si>
  <si>
    <r>
      <t xml:space="preserve">          </t>
    </r>
    <r>
      <rPr>
        <sz val="10.5"/>
        <rFont val="仿宋_GB2312"/>
        <family val="0"/>
      </rPr>
      <t>账龄分析组合</t>
    </r>
  </si>
  <si>
    <t>单项金额不重大但单独计提坏账准备的其他应收款</t>
  </si>
  <si>
    <r>
      <t>比例</t>
    </r>
    <r>
      <rPr>
        <b/>
        <sz val="10.5"/>
        <rFont val="Arial Narrow"/>
        <family val="2"/>
      </rPr>
      <t>%</t>
    </r>
  </si>
  <si>
    <r>
      <t>计提比例</t>
    </r>
    <r>
      <rPr>
        <b/>
        <sz val="10.5"/>
        <rFont val="Arial Narrow"/>
        <family val="2"/>
      </rPr>
      <t>%</t>
    </r>
  </si>
  <si>
    <r>
      <t>项</t>
    </r>
    <r>
      <rPr>
        <b/>
        <sz val="10.5"/>
        <rFont val="Arial Narrow"/>
        <family val="2"/>
      </rPr>
      <t xml:space="preserve"> </t>
    </r>
    <r>
      <rPr>
        <b/>
        <sz val="10.5"/>
        <rFont val="仿宋_GB2312"/>
        <family val="0"/>
      </rPr>
      <t>目</t>
    </r>
  </si>
  <si>
    <t>本年增加</t>
  </si>
  <si>
    <t>本年减少</t>
  </si>
  <si>
    <t>转回</t>
  </si>
  <si>
    <t>转销</t>
  </si>
  <si>
    <r>
      <t>金</t>
    </r>
    <r>
      <rPr>
        <sz val="10.5"/>
        <rFont val="Arial Narrow"/>
        <family val="2"/>
      </rPr>
      <t xml:space="preserve"> </t>
    </r>
    <r>
      <rPr>
        <sz val="10.5"/>
        <rFont val="仿宋_GB2312"/>
        <family val="0"/>
      </rPr>
      <t>额</t>
    </r>
  </si>
  <si>
    <r>
      <t xml:space="preserve">       </t>
    </r>
    <r>
      <rPr>
        <b/>
        <sz val="10.5"/>
        <rFont val="仿宋_GB2312"/>
        <family val="0"/>
      </rPr>
      <t>本年减少</t>
    </r>
  </si>
  <si>
    <t>其他应收款按款项性质分类情况</t>
  </si>
  <si>
    <t>款项性质</t>
  </si>
  <si>
    <t>非关联方往来款（借款）</t>
  </si>
  <si>
    <t>保证金</t>
  </si>
  <si>
    <t>前五名</t>
  </si>
  <si>
    <t>是否为关联方</t>
  </si>
  <si>
    <r>
      <t>占其他应收款期末余额合计数的比例（</t>
    </r>
    <r>
      <rPr>
        <b/>
        <sz val="10.5"/>
        <rFont val="Arial Narrow"/>
        <family val="2"/>
      </rPr>
      <t>%</t>
    </r>
    <r>
      <rPr>
        <b/>
        <sz val="10.5"/>
        <rFont val="仿宋_GB2312"/>
        <family val="0"/>
      </rPr>
      <t>）</t>
    </r>
  </si>
  <si>
    <t>--</t>
  </si>
  <si>
    <t>存货</t>
  </si>
  <si>
    <r>
      <t xml:space="preserve">  </t>
    </r>
    <r>
      <rPr>
        <b/>
        <sz val="10.5"/>
        <rFont val="仿宋_GB2312"/>
        <family val="0"/>
      </rPr>
      <t>项</t>
    </r>
    <r>
      <rPr>
        <b/>
        <sz val="10.5"/>
        <rFont val="Arial Narrow"/>
        <family val="2"/>
      </rPr>
      <t xml:space="preserve">   </t>
    </r>
    <r>
      <rPr>
        <b/>
        <sz val="10.5"/>
        <rFont val="仿宋_GB2312"/>
        <family val="0"/>
      </rPr>
      <t>目</t>
    </r>
    <r>
      <rPr>
        <b/>
        <sz val="10.5"/>
        <rFont val="Arial Narrow"/>
        <family val="2"/>
      </rPr>
      <t xml:space="preserve"> </t>
    </r>
  </si>
  <si>
    <t>跌价准备</t>
  </si>
  <si>
    <t>库存商品</t>
  </si>
  <si>
    <t>工程施工</t>
  </si>
  <si>
    <t>土地</t>
  </si>
  <si>
    <r>
      <t xml:space="preserve"> </t>
    </r>
    <r>
      <rPr>
        <b/>
        <sz val="10.5"/>
        <rFont val="仿宋_GB2312"/>
        <family val="0"/>
      </rPr>
      <t>合</t>
    </r>
    <r>
      <rPr>
        <b/>
        <sz val="10.5"/>
        <rFont val="Arial Narrow"/>
        <family val="2"/>
      </rPr>
      <t xml:space="preserve">  </t>
    </r>
    <r>
      <rPr>
        <b/>
        <sz val="10.5"/>
        <rFont val="仿宋_GB2312"/>
        <family val="0"/>
      </rPr>
      <t>计</t>
    </r>
    <r>
      <rPr>
        <b/>
        <sz val="10.5"/>
        <rFont val="Arial Narrow"/>
        <family val="2"/>
      </rPr>
      <t xml:space="preserve"> </t>
    </r>
  </si>
  <si>
    <t>存货期末余额中含有借款费用资本化金额</t>
  </si>
  <si>
    <t>期末建造合同形成的已完工未结算资产情况</t>
  </si>
  <si>
    <r>
      <t>项</t>
    </r>
    <r>
      <rPr>
        <b/>
        <sz val="10.5"/>
        <rFont val="Arial Narrow"/>
        <family val="2"/>
      </rPr>
      <t xml:space="preserve">    </t>
    </r>
    <r>
      <rPr>
        <b/>
        <sz val="10.5"/>
        <rFont val="仿宋_GB2312"/>
        <family val="0"/>
      </rPr>
      <t>目</t>
    </r>
    <r>
      <rPr>
        <b/>
        <sz val="10.5"/>
        <rFont val="Arial Narrow"/>
        <family val="2"/>
      </rPr>
      <t xml:space="preserve"> </t>
    </r>
  </si>
  <si>
    <r>
      <t xml:space="preserve"> </t>
    </r>
    <r>
      <rPr>
        <b/>
        <sz val="10.5"/>
        <rFont val="仿宋_GB2312"/>
        <family val="0"/>
      </rPr>
      <t>金</t>
    </r>
    <r>
      <rPr>
        <b/>
        <sz val="10.5"/>
        <rFont val="Arial Narrow"/>
        <family val="2"/>
      </rPr>
      <t xml:space="preserve">  </t>
    </r>
    <r>
      <rPr>
        <b/>
        <sz val="10.5"/>
        <rFont val="仿宋_GB2312"/>
        <family val="0"/>
      </rPr>
      <t>额</t>
    </r>
    <r>
      <rPr>
        <b/>
        <sz val="10.5"/>
        <rFont val="Arial Narrow"/>
        <family val="2"/>
      </rPr>
      <t xml:space="preserve"> </t>
    </r>
  </si>
  <si>
    <t>累计已发生成本</t>
  </si>
  <si>
    <t>累计已确认毛利</t>
  </si>
  <si>
    <t>减：预计损失</t>
  </si>
  <si>
    <t>已办理结算的金额</t>
  </si>
  <si>
    <t>建造合同形成的已完工未结算资产</t>
  </si>
  <si>
    <t>固定资产及累计折旧</t>
  </si>
  <si>
    <r>
      <t>项</t>
    </r>
    <r>
      <rPr>
        <b/>
        <sz val="10.5"/>
        <rFont val="Arial Narrow"/>
        <family val="2"/>
      </rPr>
      <t xml:space="preserve">   </t>
    </r>
    <r>
      <rPr>
        <b/>
        <sz val="10.5"/>
        <rFont val="仿宋_GB2312"/>
        <family val="0"/>
      </rPr>
      <t>目</t>
    </r>
  </si>
  <si>
    <t>房屋及建筑物</t>
  </si>
  <si>
    <t>机器及办公设备</t>
  </si>
  <si>
    <t>运输设备</t>
  </si>
  <si>
    <t>电子设备及其他</t>
  </si>
  <si>
    <t>一、账面原值</t>
  </si>
  <si>
    <r>
      <t>1</t>
    </r>
    <r>
      <rPr>
        <sz val="10.5"/>
        <rFont val="仿宋_GB2312"/>
        <family val="0"/>
      </rPr>
      <t>、年初余额</t>
    </r>
  </si>
  <si>
    <r>
      <t>2</t>
    </r>
    <r>
      <rPr>
        <sz val="10.5"/>
        <rFont val="仿宋_GB2312"/>
        <family val="0"/>
      </rPr>
      <t>、本年增加金额</t>
    </r>
  </si>
  <si>
    <r>
      <t>（</t>
    </r>
    <r>
      <rPr>
        <sz val="10.5"/>
        <rFont val="Arial Narrow"/>
        <family val="2"/>
      </rPr>
      <t>1</t>
    </r>
    <r>
      <rPr>
        <sz val="10.5"/>
        <rFont val="仿宋_GB2312"/>
        <family val="0"/>
      </rPr>
      <t>）购置</t>
    </r>
  </si>
  <si>
    <r>
      <t>（</t>
    </r>
    <r>
      <rPr>
        <sz val="10.5"/>
        <rFont val="Arial Narrow"/>
        <family val="2"/>
      </rPr>
      <t>2</t>
    </r>
    <r>
      <rPr>
        <sz val="10.5"/>
        <rFont val="仿宋_GB2312"/>
        <family val="0"/>
      </rPr>
      <t>）在建工程转入</t>
    </r>
  </si>
  <si>
    <t>……</t>
  </si>
  <si>
    <r>
      <t>3</t>
    </r>
    <r>
      <rPr>
        <sz val="10.5"/>
        <rFont val="仿宋_GB2312"/>
        <family val="0"/>
      </rPr>
      <t>、本年减少金额</t>
    </r>
  </si>
  <si>
    <r>
      <t>4</t>
    </r>
    <r>
      <rPr>
        <sz val="10.5"/>
        <rFont val="仿宋_GB2312"/>
        <family val="0"/>
      </rPr>
      <t>、年末余额</t>
    </r>
  </si>
  <si>
    <t>二、累计折旧</t>
  </si>
  <si>
    <t>三、减值准备</t>
  </si>
  <si>
    <t>四、账面价值</t>
  </si>
  <si>
    <r>
      <t>1</t>
    </r>
    <r>
      <rPr>
        <sz val="10.5"/>
        <rFont val="仿宋_GB2312"/>
        <family val="0"/>
      </rPr>
      <t>、年初账面价值</t>
    </r>
  </si>
  <si>
    <r>
      <t>2</t>
    </r>
    <r>
      <rPr>
        <sz val="10.5"/>
        <rFont val="仿宋_GB2312"/>
        <family val="0"/>
      </rPr>
      <t>、年末账面价值</t>
    </r>
  </si>
  <si>
    <t>无形资产</t>
  </si>
  <si>
    <t>软件</t>
  </si>
  <si>
    <t>河道砂石开采出让拍卖受益权</t>
  </si>
  <si>
    <t>二、累计摊销</t>
  </si>
  <si>
    <r>
      <t>（</t>
    </r>
    <r>
      <rPr>
        <sz val="10.5"/>
        <rFont val="Arial Narrow"/>
        <family val="2"/>
      </rPr>
      <t>1</t>
    </r>
    <r>
      <rPr>
        <sz val="10.5"/>
        <rFont val="仿宋_GB2312"/>
        <family val="0"/>
      </rPr>
      <t>）摊销</t>
    </r>
  </si>
  <si>
    <t>递延所得税资产</t>
  </si>
  <si>
    <r>
      <t>项</t>
    </r>
    <r>
      <rPr>
        <b/>
        <sz val="10.5"/>
        <rFont val="Arial Narrow"/>
        <family val="2"/>
      </rPr>
      <t xml:space="preserve">  </t>
    </r>
    <r>
      <rPr>
        <b/>
        <sz val="10.5"/>
        <rFont val="仿宋_GB2312"/>
        <family val="0"/>
      </rPr>
      <t>目</t>
    </r>
  </si>
  <si>
    <t>可抵扣暂时性差异</t>
  </si>
  <si>
    <t>资产减值准备</t>
  </si>
  <si>
    <t>内部交易未实现利润</t>
  </si>
  <si>
    <t>可抵扣亏损</t>
  </si>
  <si>
    <t>应付账款</t>
  </si>
  <si>
    <r>
      <t>1-2</t>
    </r>
    <r>
      <rPr>
        <sz val="10.5"/>
        <rFont val="仿宋_GB2312"/>
        <family val="0"/>
      </rPr>
      <t>年</t>
    </r>
  </si>
  <si>
    <r>
      <t>2</t>
    </r>
    <r>
      <rPr>
        <sz val="10.5"/>
        <rFont val="仿宋_GB2312"/>
        <family val="0"/>
      </rPr>
      <t>年以上</t>
    </r>
  </si>
  <si>
    <r>
      <t>比例</t>
    </r>
    <r>
      <rPr>
        <b/>
        <sz val="10.5"/>
        <color indexed="8"/>
        <rFont val="Arial Narrow"/>
        <family val="2"/>
      </rPr>
      <t>(%)</t>
    </r>
  </si>
  <si>
    <t>预收款项</t>
  </si>
  <si>
    <t>应付职工薪酬</t>
  </si>
  <si>
    <t>一、短期薪酬</t>
  </si>
  <si>
    <r>
      <t>二、离职后福利</t>
    </r>
    <r>
      <rPr>
        <sz val="10.5"/>
        <color indexed="8"/>
        <rFont val="Arial Narrow"/>
        <family val="2"/>
      </rPr>
      <t>-</t>
    </r>
    <r>
      <rPr>
        <sz val="10.5"/>
        <color indexed="8"/>
        <rFont val="仿宋_GB2312"/>
        <family val="0"/>
      </rPr>
      <t>设定提存计划</t>
    </r>
  </si>
  <si>
    <t>三、辞退福利</t>
  </si>
  <si>
    <t>四、一年内到期的其他福利</t>
  </si>
  <si>
    <r>
      <t>1</t>
    </r>
    <r>
      <rPr>
        <sz val="10.5"/>
        <color indexed="8"/>
        <rFont val="仿宋_GB2312"/>
        <family val="0"/>
      </rPr>
      <t>、工资、奖金、津贴和补贴</t>
    </r>
  </si>
  <si>
    <r>
      <t>2</t>
    </r>
    <r>
      <rPr>
        <sz val="10.5"/>
        <color indexed="8"/>
        <rFont val="仿宋_GB2312"/>
        <family val="0"/>
      </rPr>
      <t>、职工福利费</t>
    </r>
  </si>
  <si>
    <r>
      <t>3</t>
    </r>
    <r>
      <rPr>
        <sz val="10.5"/>
        <color indexed="8"/>
        <rFont val="仿宋_GB2312"/>
        <family val="0"/>
      </rPr>
      <t>、社会保险费</t>
    </r>
  </si>
  <si>
    <t>其中：医疗保险费</t>
  </si>
  <si>
    <r>
      <t xml:space="preserve">      </t>
    </r>
    <r>
      <rPr>
        <sz val="10.5"/>
        <color indexed="8"/>
        <rFont val="仿宋_GB2312"/>
        <family val="0"/>
      </rPr>
      <t>工伤保险费</t>
    </r>
  </si>
  <si>
    <r>
      <t xml:space="preserve">      </t>
    </r>
    <r>
      <rPr>
        <sz val="10.5"/>
        <color indexed="8"/>
        <rFont val="仿宋_GB2312"/>
        <family val="0"/>
      </rPr>
      <t>生育保险费</t>
    </r>
  </si>
  <si>
    <r>
      <t xml:space="preserve">      </t>
    </r>
    <r>
      <rPr>
        <sz val="10.5"/>
        <color indexed="8"/>
        <rFont val="仿宋_GB2312"/>
        <family val="0"/>
      </rPr>
      <t>……</t>
    </r>
  </si>
  <si>
    <r>
      <t>4</t>
    </r>
    <r>
      <rPr>
        <sz val="10.5"/>
        <color indexed="8"/>
        <rFont val="仿宋_GB2312"/>
        <family val="0"/>
      </rPr>
      <t>、住房公积金</t>
    </r>
  </si>
  <si>
    <r>
      <t>5</t>
    </r>
    <r>
      <rPr>
        <sz val="10.5"/>
        <color indexed="8"/>
        <rFont val="仿宋_GB2312"/>
        <family val="0"/>
      </rPr>
      <t>、工会经费和职工教育经费</t>
    </r>
  </si>
  <si>
    <r>
      <t>6</t>
    </r>
    <r>
      <rPr>
        <sz val="10.5"/>
        <color indexed="8"/>
        <rFont val="仿宋_GB2312"/>
        <family val="0"/>
      </rPr>
      <t>、短期带薪缺勤</t>
    </r>
  </si>
  <si>
    <r>
      <t>7</t>
    </r>
    <r>
      <rPr>
        <sz val="10.5"/>
        <color indexed="8"/>
        <rFont val="仿宋_GB2312"/>
        <family val="0"/>
      </rPr>
      <t>、短期利润分享计划</t>
    </r>
  </si>
  <si>
    <r>
      <t>1</t>
    </r>
    <r>
      <rPr>
        <sz val="10.5"/>
        <color indexed="8"/>
        <rFont val="仿宋_GB2312"/>
        <family val="0"/>
      </rPr>
      <t>、基本养老保险</t>
    </r>
  </si>
  <si>
    <r>
      <t>2</t>
    </r>
    <r>
      <rPr>
        <sz val="10.5"/>
        <color indexed="8"/>
        <rFont val="仿宋_GB2312"/>
        <family val="0"/>
      </rPr>
      <t>、失业保险费</t>
    </r>
  </si>
  <si>
    <r>
      <t>3</t>
    </r>
    <r>
      <rPr>
        <sz val="10.5"/>
        <color indexed="8"/>
        <rFont val="仿宋_GB2312"/>
        <family val="0"/>
      </rPr>
      <t>、企业年金缴费</t>
    </r>
  </si>
  <si>
    <t>应交税费</t>
  </si>
  <si>
    <r>
      <t>税</t>
    </r>
    <r>
      <rPr>
        <b/>
        <sz val="10.5"/>
        <rFont val="Arial Narrow"/>
        <family val="2"/>
      </rPr>
      <t xml:space="preserve">  </t>
    </r>
    <r>
      <rPr>
        <b/>
        <sz val="10.5"/>
        <rFont val="仿宋_GB2312"/>
        <family val="0"/>
      </rPr>
      <t>项</t>
    </r>
  </si>
  <si>
    <t>增值税</t>
  </si>
  <si>
    <t>营业税</t>
  </si>
  <si>
    <t>企业所得税</t>
  </si>
  <si>
    <t>个人所得税</t>
  </si>
  <si>
    <t>城市维护建设税</t>
  </si>
  <si>
    <t>地方教育费附加</t>
  </si>
  <si>
    <t>教育费附加</t>
  </si>
  <si>
    <t>房产税</t>
  </si>
  <si>
    <t>土地使用税</t>
  </si>
  <si>
    <t>印花税</t>
  </si>
  <si>
    <t>其他应付款</t>
  </si>
  <si>
    <t>长期借款</t>
  </si>
  <si>
    <t>借款类别</t>
  </si>
  <si>
    <t>信用借款</t>
  </si>
  <si>
    <t>抵押借款</t>
  </si>
  <si>
    <t>保证借款</t>
  </si>
  <si>
    <t>质押借款</t>
  </si>
  <si>
    <r>
      <t>减：一年内到期的长期借款</t>
    </r>
    <r>
      <rPr>
        <sz val="10.5"/>
        <color indexed="10"/>
        <rFont val="仿宋_GB2312"/>
        <family val="0"/>
      </rPr>
      <t>附注五、</t>
    </r>
    <r>
      <rPr>
        <sz val="10.5"/>
        <color indexed="10"/>
        <rFont val="Arial Narrow"/>
        <family val="2"/>
      </rPr>
      <t>43</t>
    </r>
  </si>
  <si>
    <t>应付债券</t>
  </si>
  <si>
    <r>
      <t>项</t>
    </r>
    <r>
      <rPr>
        <b/>
        <sz val="10.5"/>
        <rFont val="Arial Narrow"/>
        <family val="2"/>
      </rPr>
      <t xml:space="preserve">  </t>
    </r>
    <r>
      <rPr>
        <b/>
        <sz val="10.5"/>
        <rFont val="仿宋"/>
        <family val="3"/>
      </rPr>
      <t>目</t>
    </r>
  </si>
  <si>
    <t>城投企业债券</t>
  </si>
  <si>
    <t>股东名称</t>
  </si>
  <si>
    <t>本年增减</t>
  </si>
  <si>
    <t>增加资本（股本）</t>
  </si>
  <si>
    <t>净资产转股</t>
  </si>
  <si>
    <t>股权转让</t>
  </si>
  <si>
    <t>汨罗市国有资产管理办公室</t>
  </si>
  <si>
    <t>合计</t>
  </si>
  <si>
    <t>资本溢价</t>
  </si>
  <si>
    <t>其他资本公积</t>
  </si>
  <si>
    <t>其中：砂石开采权拍卖受益权</t>
  </si>
  <si>
    <t>子公司股权</t>
  </si>
  <si>
    <t>城区管网改造</t>
  </si>
  <si>
    <t>国开发展基金有限公司投资</t>
  </si>
  <si>
    <t>中国农发重点建设基金有限公司投资</t>
  </si>
  <si>
    <t>提取或分配比例</t>
  </si>
  <si>
    <t>调整前上年末未分配利润</t>
  </si>
  <si>
    <r>
      <t>调整年初未分配利润合计数（调增</t>
    </r>
    <r>
      <rPr>
        <sz val="10.5"/>
        <color indexed="8"/>
        <rFont val="Arial Narrow"/>
        <family val="2"/>
      </rPr>
      <t>+</t>
    </r>
    <r>
      <rPr>
        <sz val="10.5"/>
        <color indexed="8"/>
        <rFont val="仿宋_GB2312"/>
        <family val="0"/>
      </rPr>
      <t>，调减</t>
    </r>
    <r>
      <rPr>
        <sz val="10.5"/>
        <color indexed="8"/>
        <rFont val="Arial Narrow"/>
        <family val="2"/>
      </rPr>
      <t>-</t>
    </r>
    <r>
      <rPr>
        <sz val="10.5"/>
        <color indexed="8"/>
        <rFont val="仿宋_GB2312"/>
        <family val="0"/>
      </rPr>
      <t>）</t>
    </r>
  </si>
  <si>
    <t>调整后年初未分配利润</t>
  </si>
  <si>
    <r>
      <t>加：本年归属于母公司所有者的净利润</t>
    </r>
    <r>
      <rPr>
        <sz val="10.5"/>
        <color indexed="8"/>
        <rFont val="Arial Narrow"/>
        <family val="2"/>
      </rPr>
      <t xml:space="preserve"> </t>
    </r>
  </si>
  <si>
    <t>减：提取法定盈余公积</t>
  </si>
  <si>
    <t>提取任意盈余公积</t>
  </si>
  <si>
    <t>提取一般风险准备金</t>
  </si>
  <si>
    <t>应付普通股股利</t>
  </si>
  <si>
    <t>转作股本的普通股股利</t>
  </si>
  <si>
    <t>年末未分配利润</t>
  </si>
  <si>
    <t>营业收入和营业成本</t>
  </si>
  <si>
    <t>本年发生数</t>
  </si>
  <si>
    <t>上年发生数</t>
  </si>
  <si>
    <t>收入</t>
  </si>
  <si>
    <t>成本</t>
  </si>
  <si>
    <t>主营业务</t>
  </si>
  <si>
    <t>其他业务</t>
  </si>
  <si>
    <t>行业名称</t>
  </si>
  <si>
    <t>工程收入</t>
  </si>
  <si>
    <t>土地整理收入</t>
  </si>
  <si>
    <t>产品销售收入</t>
  </si>
  <si>
    <t>酒店经营收入</t>
  </si>
  <si>
    <t>营业税金及附加</t>
  </si>
  <si>
    <t>销售费用</t>
  </si>
  <si>
    <t>采购费</t>
  </si>
  <si>
    <t>管理费用</t>
  </si>
  <si>
    <t>业务招待费</t>
  </si>
  <si>
    <t>差旅费</t>
  </si>
  <si>
    <t>邮电费</t>
  </si>
  <si>
    <t>办公费</t>
  </si>
  <si>
    <t>工资及补助</t>
  </si>
  <si>
    <t>福利费</t>
  </si>
  <si>
    <t>水电费</t>
  </si>
  <si>
    <t>汽车费用</t>
  </si>
  <si>
    <t>书报费</t>
  </si>
  <si>
    <t>折旧费</t>
  </si>
  <si>
    <t>住房公积金</t>
  </si>
  <si>
    <t>社保费用</t>
  </si>
  <si>
    <t>学习培训费</t>
  </si>
  <si>
    <t>配件及维修费用</t>
  </si>
  <si>
    <t>融资费用</t>
  </si>
  <si>
    <t>税金</t>
  </si>
  <si>
    <t>其他支出</t>
  </si>
  <si>
    <t>财务费用</t>
  </si>
  <si>
    <t>利息支出</t>
  </si>
  <si>
    <t>减：利息收入</t>
  </si>
  <si>
    <t>承兑汇票贴息</t>
  </si>
  <si>
    <t>汇兑损失</t>
  </si>
  <si>
    <t>减：汇兑收益</t>
  </si>
  <si>
    <t>手续费及其他</t>
  </si>
  <si>
    <t>资产减值损失</t>
  </si>
  <si>
    <t>坏账损失</t>
  </si>
  <si>
    <t>存货跌价损失</t>
  </si>
  <si>
    <t>可供出售金融资产减值损失</t>
  </si>
  <si>
    <t>持有至到期投资减值损失</t>
  </si>
  <si>
    <t>长期股权投资减值损失</t>
  </si>
  <si>
    <t>投资性房地产减值损失</t>
  </si>
  <si>
    <t>固定资产减值损失</t>
  </si>
  <si>
    <t>工程物资减值损失</t>
  </si>
  <si>
    <t>在建工程减值损失</t>
  </si>
  <si>
    <t>生产性生物资产减值损失</t>
  </si>
  <si>
    <t>油气资产减值损失</t>
  </si>
  <si>
    <t>无形资产减值损失</t>
  </si>
  <si>
    <t>商誉减值损失</t>
  </si>
  <si>
    <r>
      <t>其</t>
    </r>
    <r>
      <rPr>
        <sz val="10.5"/>
        <rFont val="Arial Narrow"/>
        <family val="2"/>
      </rPr>
      <t xml:space="preserve">  </t>
    </r>
    <r>
      <rPr>
        <sz val="10.5"/>
        <rFont val="仿宋_GB2312"/>
        <family val="0"/>
      </rPr>
      <t>他</t>
    </r>
  </si>
  <si>
    <t>投资收益</t>
  </si>
  <si>
    <t>被投资单位名称</t>
  </si>
  <si>
    <t>权益法核算的长期股权投资收益</t>
  </si>
  <si>
    <t>处置长期股权投资产生的投资收益</t>
  </si>
  <si>
    <t>以公允价值计量且其变动计入当期损益的金融资产在持有期间的投资收益</t>
  </si>
  <si>
    <t>处置以公允价值计量且其变动计入当期损益的金融资产取得的投资收益</t>
  </si>
  <si>
    <t>持有至到期投资在持有期间的投资收益</t>
  </si>
  <si>
    <t>可供出售金融资产在持有期间的投资收益</t>
  </si>
  <si>
    <t>处置可供出售金融资产取得的投资收益</t>
  </si>
  <si>
    <t>丧失控制权后，剩余股权按公允价值重新计量产生的利得</t>
  </si>
  <si>
    <t>合  计</t>
  </si>
  <si>
    <t>营业外收入</t>
  </si>
  <si>
    <t>计入当期非经常性损益</t>
  </si>
  <si>
    <t>非流动资产处置利得合计</t>
  </si>
  <si>
    <t>其中：固定资产处置利得</t>
  </si>
  <si>
    <t>无形资产处置利得</t>
  </si>
  <si>
    <t>债务重组利得</t>
  </si>
  <si>
    <t>非货币性资产交换利得</t>
  </si>
  <si>
    <t>接受捐赠</t>
  </si>
  <si>
    <t>政府补助</t>
  </si>
  <si>
    <t>罚款收入</t>
  </si>
  <si>
    <t>补助项目</t>
  </si>
  <si>
    <t>文件</t>
  </si>
  <si>
    <t>与收益相关</t>
  </si>
  <si>
    <t>汨罗市政府经营补贴</t>
  </si>
  <si>
    <r>
      <t>汨罗市财政局</t>
    </r>
    <r>
      <rPr>
        <sz val="10.5"/>
        <rFont val="Arial Narrow"/>
        <family val="2"/>
      </rPr>
      <t>-</t>
    </r>
    <r>
      <rPr>
        <sz val="10.5"/>
        <rFont val="仿宋_GB2312"/>
        <family val="0"/>
      </rPr>
      <t>汨财函【</t>
    </r>
    <r>
      <rPr>
        <sz val="10.5"/>
        <rFont val="Arial Narrow"/>
        <family val="2"/>
      </rPr>
      <t>2015</t>
    </r>
    <r>
      <rPr>
        <sz val="10.5"/>
        <rFont val="仿宋_GB2312"/>
        <family val="0"/>
      </rPr>
      <t>】</t>
    </r>
    <r>
      <rPr>
        <sz val="10.5"/>
        <rFont val="Arial Narrow"/>
        <family val="2"/>
      </rPr>
      <t>40</t>
    </r>
    <r>
      <rPr>
        <sz val="10.5"/>
        <rFont val="仿宋_GB2312"/>
        <family val="0"/>
      </rPr>
      <t>号，用于城市基础设施建设</t>
    </r>
  </si>
  <si>
    <t>营业外支出</t>
  </si>
  <si>
    <t>非流动资产处置损失合计</t>
  </si>
  <si>
    <t>其中：固定资产处置损失</t>
  </si>
  <si>
    <t>无形资产处置损失</t>
  </si>
  <si>
    <t>债务重组损失</t>
  </si>
  <si>
    <t>非货币性资产交换损失</t>
  </si>
  <si>
    <t>对外捐赠支出</t>
  </si>
  <si>
    <t>赞助费</t>
  </si>
  <si>
    <t>慰问金</t>
  </si>
  <si>
    <t>所得税费用</t>
  </si>
  <si>
    <t>当期所得税费用</t>
  </si>
  <si>
    <t>递延所得税费用</t>
  </si>
  <si>
    <r>
      <t>项</t>
    </r>
    <r>
      <rPr>
        <b/>
        <sz val="10.5"/>
        <rFont val="Arial Narrow"/>
        <family val="2"/>
      </rPr>
      <t xml:space="preserve">   </t>
    </r>
    <r>
      <rPr>
        <b/>
        <sz val="10.5"/>
        <rFont val="仿宋"/>
        <family val="3"/>
      </rPr>
      <t>目</t>
    </r>
  </si>
  <si>
    <t>本期发生额</t>
  </si>
  <si>
    <t>利润总额</t>
  </si>
  <si>
    <r>
      <t>按法定</t>
    </r>
    <r>
      <rPr>
        <sz val="10.5"/>
        <rFont val="Arial Narrow"/>
        <family val="2"/>
      </rPr>
      <t>/</t>
    </r>
    <r>
      <rPr>
        <sz val="10.5"/>
        <rFont val="仿宋"/>
        <family val="3"/>
      </rPr>
      <t>适用税率计算的所得税费用</t>
    </r>
  </si>
  <si>
    <t>子公司适用不同税率的影响</t>
  </si>
  <si>
    <t>调整以前期间所得税的影响</t>
  </si>
  <si>
    <t>非应税收入的影响</t>
  </si>
  <si>
    <t>不可抵扣的成本、费用和损失的影响</t>
  </si>
  <si>
    <t>使用前期未确认递延所得税资产的可抵扣亏损的影响</t>
  </si>
  <si>
    <t>本期未确认递延所得税资产的可抵扣暂时性差异或可抵扣亏损的影响</t>
  </si>
  <si>
    <r>
      <t>税率调整导致期初递延所得税资产</t>
    </r>
    <r>
      <rPr>
        <sz val="10.5"/>
        <rFont val="Arial Narrow"/>
        <family val="2"/>
      </rPr>
      <t>/</t>
    </r>
    <r>
      <rPr>
        <sz val="10.5"/>
        <rFont val="仿宋"/>
        <family val="3"/>
      </rPr>
      <t>负债余额的变化</t>
    </r>
  </si>
  <si>
    <t>现金流量表项目</t>
  </si>
  <si>
    <t>收到的其他与经营活动有关的现金</t>
  </si>
  <si>
    <t>利息收入</t>
  </si>
  <si>
    <t>违约罚款等收入</t>
  </si>
  <si>
    <t>单位及个人往来</t>
  </si>
  <si>
    <t>补贴收入</t>
  </si>
  <si>
    <t>支付的其他与经营活动有关的现金</t>
  </si>
  <si>
    <t>银行手续费</t>
  </si>
  <si>
    <t>捐赠、罚款等支出</t>
  </si>
  <si>
    <t>付现费用</t>
  </si>
  <si>
    <t>收到的其他与投资活动有关的现金</t>
  </si>
  <si>
    <t>非金融机构借款</t>
  </si>
  <si>
    <t>支付的其他与投资活动有关的现金</t>
  </si>
  <si>
    <t>偿还非金融机构债务</t>
  </si>
  <si>
    <t>收到的其他与筹资活动有关的现金</t>
  </si>
  <si>
    <t>支付的其他与筹资活动有关的现金</t>
  </si>
  <si>
    <t>现金流量表补充资料</t>
  </si>
  <si>
    <t>补充资料</t>
  </si>
  <si>
    <r>
      <t>1</t>
    </r>
    <r>
      <rPr>
        <b/>
        <sz val="10.5"/>
        <color indexed="8"/>
        <rFont val="仿宋_GB2312"/>
        <family val="0"/>
      </rPr>
      <t>、将净利润调节为经营活动现金流量：</t>
    </r>
  </si>
  <si>
    <t>净利润</t>
  </si>
  <si>
    <t>加：资产减值准备</t>
  </si>
  <si>
    <t>固定资产折旧、油气资产折耗、生产性生物资产折旧</t>
  </si>
  <si>
    <t>无形资产摊销</t>
  </si>
  <si>
    <t>长期待摊费用摊销</t>
  </si>
  <si>
    <r>
      <t>处置固定资产、无形资产和其他长期资产的损失（收益以</t>
    </r>
    <r>
      <rPr>
        <sz val="10.5"/>
        <color indexed="8"/>
        <rFont val="Arial Narrow"/>
        <family val="2"/>
      </rPr>
      <t>“</t>
    </r>
    <r>
      <rPr>
        <sz val="10.5"/>
        <color indexed="8"/>
        <rFont val="仿宋_GB2312"/>
        <family val="0"/>
      </rPr>
      <t>－</t>
    </r>
    <r>
      <rPr>
        <sz val="10.5"/>
        <color indexed="8"/>
        <rFont val="Arial Narrow"/>
        <family val="2"/>
      </rPr>
      <t>”</t>
    </r>
    <r>
      <rPr>
        <sz val="10.5"/>
        <color indexed="8"/>
        <rFont val="仿宋_GB2312"/>
        <family val="0"/>
      </rPr>
      <t>号填列）</t>
    </r>
  </si>
  <si>
    <r>
      <t>固定资产报废损失（收益以</t>
    </r>
    <r>
      <rPr>
        <sz val="10.5"/>
        <color indexed="8"/>
        <rFont val="Arial Narrow"/>
        <family val="2"/>
      </rPr>
      <t>“</t>
    </r>
    <r>
      <rPr>
        <sz val="10.5"/>
        <color indexed="8"/>
        <rFont val="仿宋_GB2312"/>
        <family val="0"/>
      </rPr>
      <t>－</t>
    </r>
    <r>
      <rPr>
        <sz val="10.5"/>
        <color indexed="8"/>
        <rFont val="Arial Narrow"/>
        <family val="2"/>
      </rPr>
      <t>”</t>
    </r>
    <r>
      <rPr>
        <sz val="10.5"/>
        <color indexed="8"/>
        <rFont val="仿宋_GB2312"/>
        <family val="0"/>
      </rPr>
      <t>号填列）</t>
    </r>
  </si>
  <si>
    <r>
      <t>公允价值变动损失（收益以</t>
    </r>
    <r>
      <rPr>
        <sz val="10.5"/>
        <color indexed="8"/>
        <rFont val="Arial Narrow"/>
        <family val="2"/>
      </rPr>
      <t>“</t>
    </r>
    <r>
      <rPr>
        <sz val="10.5"/>
        <color indexed="8"/>
        <rFont val="仿宋_GB2312"/>
        <family val="0"/>
      </rPr>
      <t>－</t>
    </r>
    <r>
      <rPr>
        <sz val="10.5"/>
        <color indexed="8"/>
        <rFont val="Arial Narrow"/>
        <family val="2"/>
      </rPr>
      <t>”</t>
    </r>
    <r>
      <rPr>
        <sz val="10.5"/>
        <color indexed="8"/>
        <rFont val="仿宋_GB2312"/>
        <family val="0"/>
      </rPr>
      <t>号填列）</t>
    </r>
  </si>
  <si>
    <r>
      <t>财务费用（收益以</t>
    </r>
    <r>
      <rPr>
        <sz val="10.5"/>
        <color indexed="8"/>
        <rFont val="Arial Narrow"/>
        <family val="2"/>
      </rPr>
      <t>“</t>
    </r>
    <r>
      <rPr>
        <sz val="10.5"/>
        <color indexed="8"/>
        <rFont val="仿宋_GB2312"/>
        <family val="0"/>
      </rPr>
      <t>－</t>
    </r>
    <r>
      <rPr>
        <sz val="10.5"/>
        <color indexed="8"/>
        <rFont val="Arial Narrow"/>
        <family val="2"/>
      </rPr>
      <t>”</t>
    </r>
    <r>
      <rPr>
        <sz val="10.5"/>
        <color indexed="8"/>
        <rFont val="仿宋_GB2312"/>
        <family val="0"/>
      </rPr>
      <t>号填列）</t>
    </r>
  </si>
  <si>
    <r>
      <t>投资损失（收益以</t>
    </r>
    <r>
      <rPr>
        <sz val="10.5"/>
        <color indexed="8"/>
        <rFont val="Arial Narrow"/>
        <family val="2"/>
      </rPr>
      <t>“</t>
    </r>
    <r>
      <rPr>
        <sz val="10.5"/>
        <color indexed="8"/>
        <rFont val="仿宋_GB2312"/>
        <family val="0"/>
      </rPr>
      <t>－</t>
    </r>
    <r>
      <rPr>
        <sz val="10.5"/>
        <color indexed="8"/>
        <rFont val="Arial Narrow"/>
        <family val="2"/>
      </rPr>
      <t>”</t>
    </r>
    <r>
      <rPr>
        <sz val="10.5"/>
        <color indexed="8"/>
        <rFont val="仿宋_GB2312"/>
        <family val="0"/>
      </rPr>
      <t>号填列）</t>
    </r>
  </si>
  <si>
    <r>
      <t>递延所得税资产减少（增加以</t>
    </r>
    <r>
      <rPr>
        <sz val="10.5"/>
        <color indexed="8"/>
        <rFont val="Arial Narrow"/>
        <family val="2"/>
      </rPr>
      <t>“</t>
    </r>
    <r>
      <rPr>
        <sz val="10.5"/>
        <color indexed="8"/>
        <rFont val="仿宋_GB2312"/>
        <family val="0"/>
      </rPr>
      <t>－</t>
    </r>
    <r>
      <rPr>
        <sz val="10.5"/>
        <color indexed="8"/>
        <rFont val="Arial Narrow"/>
        <family val="2"/>
      </rPr>
      <t>”</t>
    </r>
    <r>
      <rPr>
        <sz val="10.5"/>
        <color indexed="8"/>
        <rFont val="仿宋_GB2312"/>
        <family val="0"/>
      </rPr>
      <t>号填列）</t>
    </r>
  </si>
  <si>
    <r>
      <t>递延所得税负债增加（减少以</t>
    </r>
    <r>
      <rPr>
        <sz val="10.5"/>
        <color indexed="8"/>
        <rFont val="Arial Narrow"/>
        <family val="2"/>
      </rPr>
      <t>“</t>
    </r>
    <r>
      <rPr>
        <sz val="10.5"/>
        <color indexed="8"/>
        <rFont val="仿宋_GB2312"/>
        <family val="0"/>
      </rPr>
      <t>－</t>
    </r>
    <r>
      <rPr>
        <sz val="10.5"/>
        <color indexed="8"/>
        <rFont val="Arial Narrow"/>
        <family val="2"/>
      </rPr>
      <t>”</t>
    </r>
    <r>
      <rPr>
        <sz val="10.5"/>
        <color indexed="8"/>
        <rFont val="仿宋_GB2312"/>
        <family val="0"/>
      </rPr>
      <t>号填列）</t>
    </r>
  </si>
  <si>
    <r>
      <t>存货的减少（增加以</t>
    </r>
    <r>
      <rPr>
        <sz val="10.5"/>
        <color indexed="8"/>
        <rFont val="Arial Narrow"/>
        <family val="2"/>
      </rPr>
      <t>“</t>
    </r>
    <r>
      <rPr>
        <sz val="10.5"/>
        <color indexed="8"/>
        <rFont val="仿宋_GB2312"/>
        <family val="0"/>
      </rPr>
      <t>－</t>
    </r>
    <r>
      <rPr>
        <sz val="10.5"/>
        <color indexed="8"/>
        <rFont val="Arial Narrow"/>
        <family val="2"/>
      </rPr>
      <t>”</t>
    </r>
    <r>
      <rPr>
        <sz val="10.5"/>
        <color indexed="8"/>
        <rFont val="仿宋_GB2312"/>
        <family val="0"/>
      </rPr>
      <t>号填列）</t>
    </r>
  </si>
  <si>
    <r>
      <t>经营性应收项目的减少（增加以</t>
    </r>
    <r>
      <rPr>
        <sz val="10.5"/>
        <color indexed="8"/>
        <rFont val="Arial Narrow"/>
        <family val="2"/>
      </rPr>
      <t>“</t>
    </r>
    <r>
      <rPr>
        <sz val="10.5"/>
        <color indexed="8"/>
        <rFont val="仿宋_GB2312"/>
        <family val="0"/>
      </rPr>
      <t>－</t>
    </r>
    <r>
      <rPr>
        <sz val="10.5"/>
        <color indexed="8"/>
        <rFont val="Arial Narrow"/>
        <family val="2"/>
      </rPr>
      <t>”</t>
    </r>
    <r>
      <rPr>
        <sz val="10.5"/>
        <color indexed="8"/>
        <rFont val="仿宋_GB2312"/>
        <family val="0"/>
      </rPr>
      <t>号填列）</t>
    </r>
  </si>
  <si>
    <r>
      <t>经营性应付项目的增加（减少以</t>
    </r>
    <r>
      <rPr>
        <sz val="10.5"/>
        <color indexed="8"/>
        <rFont val="Arial Narrow"/>
        <family val="2"/>
      </rPr>
      <t>“</t>
    </r>
    <r>
      <rPr>
        <sz val="10.5"/>
        <color indexed="8"/>
        <rFont val="仿宋_GB2312"/>
        <family val="0"/>
      </rPr>
      <t>－</t>
    </r>
    <r>
      <rPr>
        <sz val="10.5"/>
        <color indexed="8"/>
        <rFont val="Arial Narrow"/>
        <family val="2"/>
      </rPr>
      <t>”</t>
    </r>
    <r>
      <rPr>
        <sz val="10.5"/>
        <color indexed="8"/>
        <rFont val="仿宋_GB2312"/>
        <family val="0"/>
      </rPr>
      <t>号填列）</t>
    </r>
  </si>
  <si>
    <t>经营活动产生的现金流量净额</t>
  </si>
  <si>
    <r>
      <t>2</t>
    </r>
    <r>
      <rPr>
        <b/>
        <sz val="10.5"/>
        <color indexed="8"/>
        <rFont val="仿宋_GB2312"/>
        <family val="0"/>
      </rPr>
      <t>、不涉及现金收支的重大投资和筹资活动：</t>
    </r>
  </si>
  <si>
    <t>债务转为资本</t>
  </si>
  <si>
    <t>一年内到期的可转换公司债券</t>
  </si>
  <si>
    <t>融资租入固定资产</t>
  </si>
  <si>
    <r>
      <t>3</t>
    </r>
    <r>
      <rPr>
        <b/>
        <sz val="10.5"/>
        <color indexed="8"/>
        <rFont val="仿宋_GB2312"/>
        <family val="0"/>
      </rPr>
      <t>、现金及现金等价物净变动情况：</t>
    </r>
  </si>
  <si>
    <t>现金的期末余额</t>
  </si>
  <si>
    <t>减：现金的期初余额</t>
  </si>
  <si>
    <t>加：现金等价物的期末余额</t>
  </si>
  <si>
    <t>减：现金等价物的期初余额</t>
  </si>
  <si>
    <t>现金及现金等价物净增加额</t>
  </si>
  <si>
    <t>一、现金</t>
  </si>
  <si>
    <t>其中：库存现金</t>
  </si>
  <si>
    <t>　　可随时用于支付的银行存款</t>
  </si>
  <si>
    <t>　　可随时用于支付的其他货币资金</t>
  </si>
  <si>
    <t>　　可用于支付的存放中央银行款项</t>
  </si>
  <si>
    <t>　　存放同业款项</t>
  </si>
  <si>
    <t>　　拆放同业款项</t>
  </si>
  <si>
    <t>二、现金等价物</t>
  </si>
  <si>
    <t>其中：三个月内到期的债券投资</t>
  </si>
  <si>
    <t>三、期末现金及现金等价物余额</t>
  </si>
  <si>
    <t>其中：母公司或集团内子公司使用受限制的现金和现金等价物</t>
  </si>
  <si>
    <t>所有权或使用权受到限制的资产</t>
  </si>
  <si>
    <t>期末账面价值</t>
  </si>
  <si>
    <t>受限原因</t>
  </si>
  <si>
    <t>应收票据</t>
  </si>
  <si>
    <t>固定资产</t>
  </si>
  <si>
    <t>应收账款</t>
  </si>
  <si>
    <t>汨罗市财政局</t>
  </si>
  <si>
    <r>
      <t>占应收账款总额的比例（</t>
    </r>
    <r>
      <rPr>
        <b/>
        <sz val="10.5"/>
        <rFont val="Arial Narrow"/>
        <family val="2"/>
      </rPr>
      <t>%</t>
    </r>
    <r>
      <rPr>
        <b/>
        <sz val="10.5"/>
        <rFont val="仿宋_GB2312"/>
        <family val="0"/>
      </rPr>
      <t>）</t>
    </r>
  </si>
  <si>
    <r>
      <t>1</t>
    </r>
    <r>
      <rPr>
        <sz val="10.5"/>
        <rFont val="宋体"/>
        <family val="0"/>
      </rPr>
      <t>年以内</t>
    </r>
  </si>
  <si>
    <t>汨罗市建筑安装公司</t>
  </si>
  <si>
    <t>汨罗市交通建设投资公司</t>
  </si>
  <si>
    <t>汨罗市水电建筑安装有限公司</t>
  </si>
  <si>
    <t>汨罗市新市镇人民政府</t>
  </si>
  <si>
    <t>市政公司</t>
  </si>
  <si>
    <t>汨罗市安居工程建设投资开发有限公司</t>
  </si>
  <si>
    <t>武广建设开发有限公司</t>
  </si>
  <si>
    <t>水电建设安装公司（砂石）</t>
  </si>
  <si>
    <t>中小企业担保公司</t>
  </si>
  <si>
    <t>山东通达金融租赁有限公司</t>
  </si>
  <si>
    <t>湖南省保障性安居工程投资有限公司</t>
  </si>
  <si>
    <t>房屋征收安置办</t>
  </si>
  <si>
    <t>归义镇政府</t>
  </si>
  <si>
    <t>兴新环保公司</t>
  </si>
  <si>
    <t>吉首市财政局</t>
  </si>
  <si>
    <t>土地出让收入</t>
  </si>
  <si>
    <t>受益权收入</t>
  </si>
  <si>
    <r>
      <t>1-2</t>
    </r>
    <r>
      <rPr>
        <sz val="10.5"/>
        <rFont val="宋体"/>
        <family val="0"/>
      </rPr>
      <t>年</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</si>
</sst>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 "/>
    <numFmt numFmtId="181" formatCode="#,##0.00_-"/>
    <numFmt numFmtId="182" formatCode="_ * #,##0.0000_ ;_ * \-#,##0.0000_ ;_ * &quot;-&quot;??_ ;_ @_ "/>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82">
    <font>
      <sz val="12"/>
      <name val="Times New Roman"/>
      <family val="1"/>
    </font>
    <font>
      <sz val="12"/>
      <name val="宋体"/>
      <family val="0"/>
    </font>
    <font>
      <sz val="12"/>
      <name val="仿宋_GB2312"/>
      <family val="0"/>
    </font>
    <font>
      <b/>
      <sz val="16"/>
      <name val="仿宋_GB2312"/>
      <family val="0"/>
    </font>
    <font>
      <b/>
      <sz val="12"/>
      <name val="仿宋_GB2312"/>
      <family val="0"/>
    </font>
    <font>
      <b/>
      <sz val="12"/>
      <name val="Arial Narrow"/>
      <family val="2"/>
    </font>
    <font>
      <sz val="12"/>
      <name val="Arial Narrow"/>
      <family val="2"/>
    </font>
    <font>
      <b/>
      <sz val="12"/>
      <name val="宋体"/>
      <family val="0"/>
    </font>
    <font>
      <sz val="12"/>
      <name val="楷体_GB2312"/>
      <family val="3"/>
    </font>
    <font>
      <sz val="12"/>
      <color indexed="9"/>
      <name val="Arial Narrow"/>
      <family val="2"/>
    </font>
    <font>
      <b/>
      <sz val="12"/>
      <color indexed="9"/>
      <name val="Arial Narrow"/>
      <family val="2"/>
    </font>
    <font>
      <sz val="11"/>
      <name val="仿宋_GB2312"/>
      <family val="0"/>
    </font>
    <font>
      <b/>
      <sz val="12"/>
      <name val="楷体_GB2312"/>
      <family val="3"/>
    </font>
    <font>
      <sz val="12"/>
      <color indexed="9"/>
      <name val="楷体_GB2312"/>
      <family val="0"/>
    </font>
    <font>
      <b/>
      <sz val="12"/>
      <name val="바탕체"/>
      <family val="3"/>
    </font>
    <font>
      <sz val="12"/>
      <name val="楷体"/>
      <family val="3"/>
    </font>
    <font>
      <u val="single"/>
      <sz val="9"/>
      <color indexed="12"/>
      <name val="Times New Roman"/>
      <family val="1"/>
    </font>
    <font>
      <u val="single"/>
      <sz val="9"/>
      <color indexed="36"/>
      <name val="Times New Roman"/>
      <family val="1"/>
    </font>
    <font>
      <sz val="9"/>
      <name val="宋体"/>
      <family val="0"/>
    </font>
    <font>
      <sz val="10.5"/>
      <name val="Times New Roman"/>
      <family val="1"/>
    </font>
    <font>
      <b/>
      <sz val="10.5"/>
      <color indexed="8"/>
      <name val="仿宋_GB2312"/>
      <family val="0"/>
    </font>
    <font>
      <b/>
      <sz val="10.5"/>
      <color indexed="8"/>
      <name val="Arial Narrow"/>
      <family val="2"/>
    </font>
    <font>
      <sz val="10.5"/>
      <color indexed="8"/>
      <name val="仿宋_GB2312"/>
      <family val="0"/>
    </font>
    <font>
      <sz val="10.5"/>
      <color indexed="8"/>
      <name val="Arial Narrow"/>
      <family val="2"/>
    </font>
    <font>
      <b/>
      <sz val="10.5"/>
      <name val="仿宋_GB2312"/>
      <family val="0"/>
    </font>
    <font>
      <b/>
      <sz val="10.5"/>
      <name val="Arial Narrow"/>
      <family val="2"/>
    </font>
    <font>
      <sz val="10.5"/>
      <name val="仿宋_GB2312"/>
      <family val="0"/>
    </font>
    <font>
      <sz val="10.5"/>
      <name val="Arial Narrow"/>
      <family val="2"/>
    </font>
    <font>
      <b/>
      <sz val="10.5"/>
      <color indexed="12"/>
      <name val="仿宋_GB2312"/>
      <family val="0"/>
    </font>
    <font>
      <b/>
      <sz val="10.5"/>
      <color indexed="12"/>
      <name val="Arial Narrow"/>
      <family val="2"/>
    </font>
    <font>
      <sz val="10.5"/>
      <name val="Arial"/>
      <family val="2"/>
    </font>
    <font>
      <b/>
      <sz val="10.5"/>
      <name val="Arial"/>
      <family val="2"/>
    </font>
    <font>
      <sz val="10.5"/>
      <color indexed="10"/>
      <name val="仿宋_GB2312"/>
      <family val="0"/>
    </font>
    <font>
      <sz val="10.5"/>
      <color indexed="10"/>
      <name val="Arial Narrow"/>
      <family val="2"/>
    </font>
    <font>
      <b/>
      <sz val="10.5"/>
      <name val="仿宋"/>
      <family val="3"/>
    </font>
    <font>
      <sz val="10.5"/>
      <name val="仿宋"/>
      <family val="3"/>
    </font>
    <font>
      <sz val="10.5"/>
      <name val="宋体"/>
      <family val="0"/>
    </font>
    <font>
      <sz val="11"/>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5"/>
      <color indexed="12"/>
      <name val="Arial Narrow"/>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5"/>
      <color rgb="FF000000"/>
      <name val="仿宋_GB2312"/>
      <family val="0"/>
    </font>
    <font>
      <sz val="10.5"/>
      <color rgb="FF000000"/>
      <name val="仿宋_GB2312"/>
      <family val="0"/>
    </font>
    <font>
      <sz val="10.5"/>
      <color rgb="FF000000"/>
      <name val="Arial Narrow"/>
      <family val="2"/>
    </font>
    <font>
      <b/>
      <sz val="10.5"/>
      <color rgb="FF000000"/>
      <name val="Arial Narrow"/>
      <family val="2"/>
    </font>
    <font>
      <b/>
      <sz val="10.5"/>
      <color rgb="FF0000FF"/>
      <name val="仿宋_GB2312"/>
      <family val="0"/>
    </font>
    <font>
      <sz val="10.5"/>
      <color rgb="FF0000FF"/>
      <name val="Arial Narrow"/>
      <family val="2"/>
    </font>
    <font>
      <b/>
      <sz val="10.5"/>
      <color rgb="FF0000FF"/>
      <name val="Arial Narrow"/>
      <family val="2"/>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dotted"/>
      <top style="thick"/>
      <bottom style="medium"/>
    </border>
    <border>
      <left>
        <color indexed="63"/>
      </left>
      <right>
        <color indexed="63"/>
      </right>
      <top style="thick"/>
      <bottom style="medium"/>
    </border>
    <border>
      <left>
        <color indexed="63"/>
      </left>
      <right style="dotted"/>
      <top>
        <color indexed="63"/>
      </top>
      <bottom style="dotted"/>
    </border>
    <border>
      <left>
        <color indexed="63"/>
      </left>
      <right>
        <color indexed="63"/>
      </right>
      <top>
        <color indexed="63"/>
      </top>
      <bottom style="dotted"/>
    </border>
    <border>
      <left>
        <color indexed="63"/>
      </left>
      <right style="dotted"/>
      <top>
        <color indexed="63"/>
      </top>
      <bottom style="thick"/>
    </border>
    <border>
      <left>
        <color indexed="63"/>
      </left>
      <right>
        <color indexed="63"/>
      </right>
      <top>
        <color indexed="63"/>
      </top>
      <bottom style="thick"/>
    </border>
    <border>
      <left>
        <color indexed="63"/>
      </left>
      <right style="dotted"/>
      <top>
        <color indexed="63"/>
      </top>
      <bottom style="medium"/>
    </border>
    <border>
      <left>
        <color indexed="63"/>
      </left>
      <right style="dotted"/>
      <top>
        <color indexed="63"/>
      </top>
      <bottom>
        <color indexed="63"/>
      </bottom>
    </border>
    <border>
      <left>
        <color indexed="63"/>
      </left>
      <right>
        <color indexed="63"/>
      </right>
      <top>
        <color indexed="63"/>
      </top>
      <bottom style="medium"/>
    </border>
    <border>
      <left>
        <color indexed="63"/>
      </left>
      <right style="dotted"/>
      <top style="thick"/>
      <bottom>
        <color indexed="63"/>
      </bottom>
    </border>
    <border>
      <left>
        <color indexed="63"/>
      </left>
      <right style="dotted"/>
      <top style="dotted"/>
      <bottom style="medium"/>
    </border>
    <border>
      <left>
        <color indexed="63"/>
      </left>
      <right>
        <color indexed="63"/>
      </right>
      <top style="thick"/>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dotted"/>
      <top style="dotted"/>
      <bottom>
        <color indexed="63"/>
      </bottom>
    </border>
    <border>
      <left>
        <color indexed="63"/>
      </left>
      <right>
        <color indexed="63"/>
      </right>
      <top style="dotted"/>
      <bottom style="thick"/>
    </border>
    <border>
      <left>
        <color indexed="63"/>
      </left>
      <right style="dotted"/>
      <top style="dotted"/>
      <bottom style="thick"/>
    </border>
    <border>
      <left style="dotted"/>
      <right style="dotted"/>
      <top style="dotted"/>
      <bottom>
        <color indexed="63"/>
      </bottom>
    </border>
    <border>
      <left style="dotted"/>
      <right style="dotted"/>
      <top>
        <color indexed="63"/>
      </top>
      <bottom style="dotted"/>
    </border>
    <border>
      <left style="dotted"/>
      <right>
        <color indexed="63"/>
      </right>
      <top style="dotted"/>
      <bottom>
        <color indexed="63"/>
      </bottom>
    </border>
    <border>
      <left style="dotted"/>
      <right>
        <color indexed="63"/>
      </right>
      <top>
        <color indexed="63"/>
      </top>
      <bottom style="dotted"/>
    </border>
    <border>
      <left style="dotted"/>
      <right>
        <color indexed="63"/>
      </right>
      <top style="dotted"/>
      <bottom style="dotted"/>
    </border>
    <border>
      <left>
        <color indexed="63"/>
      </left>
      <right style="dotted"/>
      <top style="dotted"/>
      <bottom style="dotted"/>
    </border>
    <border>
      <left style="dotted"/>
      <right>
        <color indexed="63"/>
      </right>
      <top style="dotted"/>
      <bottom style="thick"/>
    </border>
    <border>
      <left style="dotted"/>
      <right>
        <color indexed="63"/>
      </right>
      <top style="thick"/>
      <bottom style="dotted"/>
    </border>
    <border>
      <left>
        <color indexed="63"/>
      </left>
      <right style="dotted"/>
      <top style="thick"/>
      <bottom style="dotted"/>
    </border>
    <border>
      <left>
        <color indexed="63"/>
      </left>
      <right>
        <color indexed="63"/>
      </right>
      <top style="thick"/>
      <bottom style="dotted"/>
    </border>
    <border>
      <left style="dotted"/>
      <right>
        <color indexed="63"/>
      </right>
      <top style="thick"/>
      <bottom>
        <color indexed="63"/>
      </bottom>
    </border>
    <border>
      <left style="dotted"/>
      <right>
        <color indexed="63"/>
      </right>
      <top>
        <color indexed="63"/>
      </top>
      <bottom style="medium"/>
    </border>
    <border>
      <left style="dotted"/>
      <right>
        <color indexed="63"/>
      </right>
      <top style="dotted"/>
      <bottom style="medium"/>
    </border>
    <border>
      <left style="dotted"/>
      <right>
        <color indexed="63"/>
      </right>
      <top style="medium"/>
      <bottom style="dotted"/>
    </border>
    <border>
      <left>
        <color indexed="63"/>
      </left>
      <right style="dotted"/>
      <top style="medium"/>
      <bottom style="dotted"/>
    </border>
    <border>
      <left style="dotted"/>
      <right>
        <color indexed="63"/>
      </right>
      <top style="thick"/>
      <bottom style="medium"/>
    </border>
    <border>
      <left style="dotted"/>
      <right style="dotted"/>
      <top style="thick"/>
      <bottom>
        <color indexed="63"/>
      </bottom>
    </border>
    <border>
      <left style="dotted"/>
      <right style="dotted"/>
      <top>
        <color indexed="63"/>
      </top>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2" fillId="0" borderId="0" applyNumberFormat="0" applyFill="0" applyBorder="0" applyAlignment="0" applyProtection="0"/>
    <xf numFmtId="0" fontId="63" fillId="20" borderId="0" applyNumberFormat="0" applyBorder="0" applyAlignment="0" applyProtection="0"/>
    <xf numFmtId="0" fontId="38" fillId="0" borderId="0">
      <alignment/>
      <protection/>
    </xf>
    <xf numFmtId="0" fontId="15" fillId="0" borderId="0">
      <alignment/>
      <protection/>
    </xf>
    <xf numFmtId="0" fontId="16" fillId="0" borderId="0" applyNumberFormat="0" applyFill="0" applyBorder="0" applyAlignment="0" applyProtection="0"/>
    <xf numFmtId="0" fontId="64" fillId="21" borderId="0" applyNumberFormat="0" applyBorder="0" applyAlignment="0" applyProtection="0"/>
    <xf numFmtId="0" fontId="65"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22" borderId="5" applyNumberFormat="0" applyAlignment="0" applyProtection="0"/>
    <xf numFmtId="0" fontId="67" fillId="23"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0" fillId="0" borderId="0">
      <alignment/>
      <protection/>
    </xf>
    <xf numFmtId="176" fontId="0" fillId="0" borderId="0" applyFont="0" applyFill="0" applyBorder="0" applyAlignment="0" applyProtection="0"/>
    <xf numFmtId="178" fontId="0" fillId="0" borderId="0" applyFont="0" applyFill="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71" fillId="30" borderId="0" applyNumberFormat="0" applyBorder="0" applyAlignment="0" applyProtection="0"/>
    <xf numFmtId="0" fontId="72" fillId="22" borderId="8" applyNumberFormat="0" applyAlignment="0" applyProtection="0"/>
    <xf numFmtId="0" fontId="73" fillId="31" borderId="5" applyNumberFormat="0" applyAlignment="0" applyProtection="0"/>
    <xf numFmtId="0" fontId="17" fillId="0" borderId="0" applyNumberFormat="0" applyFill="0" applyBorder="0" applyAlignment="0" applyProtection="0"/>
    <xf numFmtId="0" fontId="0" fillId="32" borderId="9" applyNumberFormat="0" applyFont="0" applyAlignment="0" applyProtection="0"/>
  </cellStyleXfs>
  <cellXfs count="371">
    <xf numFmtId="0" fontId="0" fillId="0" borderId="0" xfId="0" applyAlignment="1">
      <alignment/>
    </xf>
    <xf numFmtId="0" fontId="2" fillId="0" borderId="0" xfId="43" applyFont="1" applyAlignment="1">
      <alignment vertical="center"/>
      <protection/>
    </xf>
    <xf numFmtId="0" fontId="2" fillId="0" borderId="0" xfId="43" applyFont="1" applyFill="1" applyAlignment="1">
      <alignment vertical="center"/>
      <protection/>
    </xf>
    <xf numFmtId="0" fontId="4" fillId="0" borderId="10" xfId="43" applyFont="1" applyFill="1" applyBorder="1" applyAlignment="1">
      <alignment horizontal="center" vertical="center" wrapText="1"/>
      <protection/>
    </xf>
    <xf numFmtId="0" fontId="4" fillId="0" borderId="11" xfId="43" applyFont="1" applyBorder="1" applyAlignment="1">
      <alignment vertical="center"/>
      <protection/>
    </xf>
    <xf numFmtId="43" fontId="6" fillId="0" borderId="12" xfId="43" applyNumberFormat="1" applyFont="1" applyBorder="1" applyAlignment="1">
      <alignment vertical="center"/>
      <protection/>
    </xf>
    <xf numFmtId="43" fontId="6" fillId="0" borderId="11" xfId="43" applyNumberFormat="1" applyFont="1" applyBorder="1" applyAlignment="1">
      <alignment vertical="center"/>
      <protection/>
    </xf>
    <xf numFmtId="43" fontId="6" fillId="0" borderId="13" xfId="43" applyNumberFormat="1" applyFont="1" applyBorder="1" applyAlignment="1">
      <alignment vertical="center"/>
      <protection/>
    </xf>
    <xf numFmtId="0" fontId="2" fillId="0" borderId="11" xfId="43" applyFont="1" applyBorder="1" applyAlignment="1">
      <alignment vertical="center"/>
      <protection/>
    </xf>
    <xf numFmtId="43" fontId="6" fillId="0" borderId="0" xfId="43" applyNumberFormat="1" applyFont="1" applyBorder="1" applyAlignment="1">
      <alignment vertical="center"/>
      <protection/>
    </xf>
    <xf numFmtId="0" fontId="2" fillId="0" borderId="11" xfId="43" applyFont="1" applyFill="1" applyBorder="1" applyAlignment="1">
      <alignment vertical="center"/>
      <protection/>
    </xf>
    <xf numFmtId="0" fontId="4" fillId="0" borderId="11" xfId="43" applyFont="1" applyBorder="1" applyAlignment="1">
      <alignment vertical="center" wrapText="1"/>
      <protection/>
    </xf>
    <xf numFmtId="0" fontId="4" fillId="0" borderId="14" xfId="43" applyFont="1" applyFill="1" applyBorder="1" applyAlignment="1">
      <alignment vertical="center"/>
      <protection/>
    </xf>
    <xf numFmtId="43" fontId="6" fillId="0" borderId="15" xfId="43" applyNumberFormat="1" applyFont="1" applyBorder="1" applyAlignment="1">
      <alignment vertical="center"/>
      <protection/>
    </xf>
    <xf numFmtId="180" fontId="4" fillId="0" borderId="0" xfId="43" applyNumberFormat="1" applyFont="1" applyFill="1" applyAlignment="1">
      <alignment vertical="center"/>
      <protection/>
    </xf>
    <xf numFmtId="4" fontId="2" fillId="0" borderId="0" xfId="43" applyNumberFormat="1" applyFont="1" applyFill="1" applyAlignment="1">
      <alignment vertical="center"/>
      <protection/>
    </xf>
    <xf numFmtId="0" fontId="2" fillId="0" borderId="0" xfId="43" applyFont="1" applyFill="1" applyAlignment="1">
      <alignment horizontal="right" vertical="center"/>
      <protection/>
    </xf>
    <xf numFmtId="43" fontId="6" fillId="0" borderId="16" xfId="43" applyNumberFormat="1" applyFont="1" applyBorder="1" applyAlignment="1">
      <alignment vertical="center"/>
      <protection/>
    </xf>
    <xf numFmtId="0" fontId="4" fillId="0" borderId="0" xfId="43" applyFont="1" applyFill="1" applyAlignment="1">
      <alignment vertical="center"/>
      <protection/>
    </xf>
    <xf numFmtId="0" fontId="0" fillId="0" borderId="0" xfId="0" applyBorder="1" applyAlignment="1">
      <alignment/>
    </xf>
    <xf numFmtId="0" fontId="2" fillId="0" borderId="17" xfId="43" applyFont="1" applyBorder="1" applyAlignment="1">
      <alignment vertical="center"/>
      <protection/>
    </xf>
    <xf numFmtId="0" fontId="2" fillId="0" borderId="0" xfId="43" applyFont="1" applyBorder="1" applyAlignment="1">
      <alignment vertical="center"/>
      <protection/>
    </xf>
    <xf numFmtId="0" fontId="2" fillId="0" borderId="0" xfId="43" applyFont="1" applyBorder="1" applyAlignment="1">
      <alignment vertical="center" wrapText="1"/>
      <protection/>
    </xf>
    <xf numFmtId="0" fontId="2" fillId="0" borderId="0" xfId="43" applyNumberFormat="1" applyFont="1" applyFill="1" applyAlignment="1">
      <alignment vertical="center"/>
      <protection/>
    </xf>
    <xf numFmtId="43" fontId="8" fillId="0" borderId="0" xfId="0" applyNumberFormat="1" applyFont="1" applyBorder="1" applyAlignment="1">
      <alignment vertical="center"/>
    </xf>
    <xf numFmtId="43" fontId="8" fillId="0" borderId="0" xfId="0" applyNumberFormat="1" applyFont="1" applyBorder="1" applyAlignment="1">
      <alignment horizontal="center" vertical="center"/>
    </xf>
    <xf numFmtId="0" fontId="8" fillId="0" borderId="0" xfId="0" applyFont="1" applyAlignment="1">
      <alignment vertical="center"/>
    </xf>
    <xf numFmtId="43" fontId="2" fillId="0" borderId="0" xfId="0" applyNumberFormat="1" applyFont="1" applyBorder="1" applyAlignment="1">
      <alignment vertical="center"/>
    </xf>
    <xf numFmtId="43" fontId="2" fillId="0" borderId="0" xfId="0" applyNumberFormat="1" applyFont="1" applyBorder="1" applyAlignment="1">
      <alignment horizontal="center" vertical="center"/>
    </xf>
    <xf numFmtId="43" fontId="2" fillId="0" borderId="0" xfId="0" applyNumberFormat="1" applyFont="1" applyBorder="1" applyAlignment="1">
      <alignment horizontal="right" vertical="center" wrapText="1"/>
    </xf>
    <xf numFmtId="43" fontId="4" fillId="0" borderId="10" xfId="0" applyNumberFormat="1" applyFont="1" applyBorder="1" applyAlignment="1">
      <alignment horizontal="center" vertical="center"/>
    </xf>
    <xf numFmtId="43" fontId="4" fillId="0" borderId="15" xfId="0" applyNumberFormat="1" applyFont="1" applyBorder="1" applyAlignment="1">
      <alignment horizontal="center" vertical="center"/>
    </xf>
    <xf numFmtId="43" fontId="4" fillId="0" borderId="16" xfId="0" applyNumberFormat="1" applyFont="1" applyBorder="1" applyAlignment="1">
      <alignment horizontal="center" vertical="center"/>
    </xf>
    <xf numFmtId="4" fontId="4" fillId="0" borderId="11" xfId="0" applyNumberFormat="1" applyFont="1" applyBorder="1" applyAlignment="1">
      <alignment vertical="center"/>
    </xf>
    <xf numFmtId="43" fontId="6" fillId="0" borderId="12" xfId="0" applyNumberFormat="1" applyFont="1" applyBorder="1" applyAlignment="1">
      <alignment horizontal="center" vertical="center"/>
    </xf>
    <xf numFmtId="43" fontId="6" fillId="0" borderId="13" xfId="0" applyNumberFormat="1" applyFont="1" applyBorder="1" applyAlignment="1">
      <alignment horizontal="center" vertical="center"/>
    </xf>
    <xf numFmtId="43" fontId="6" fillId="0" borderId="18" xfId="0" applyNumberFormat="1" applyFont="1" applyBorder="1" applyAlignment="1">
      <alignment vertical="center"/>
    </xf>
    <xf numFmtId="43" fontId="6" fillId="0" borderId="19" xfId="0" applyNumberFormat="1" applyFont="1" applyBorder="1" applyAlignment="1">
      <alignment vertical="center"/>
    </xf>
    <xf numFmtId="4" fontId="2" fillId="0" borderId="11" xfId="0" applyNumberFormat="1" applyFont="1" applyBorder="1" applyAlignment="1">
      <alignment vertical="center"/>
    </xf>
    <xf numFmtId="43" fontId="6" fillId="0" borderId="12" xfId="0" applyNumberFormat="1" applyFont="1" applyBorder="1" applyAlignment="1">
      <alignment vertical="center"/>
    </xf>
    <xf numFmtId="43" fontId="5" fillId="0" borderId="12" xfId="0" applyNumberFormat="1" applyFont="1" applyBorder="1" applyAlignment="1">
      <alignment horizontal="center" vertical="center"/>
    </xf>
    <xf numFmtId="43" fontId="9" fillId="0" borderId="12" xfId="0" applyNumberFormat="1" applyFont="1" applyBorder="1" applyAlignment="1">
      <alignment vertical="center"/>
    </xf>
    <xf numFmtId="43" fontId="9" fillId="0" borderId="13" xfId="0" applyNumberFormat="1" applyFont="1" applyBorder="1" applyAlignment="1">
      <alignment vertical="center"/>
    </xf>
    <xf numFmtId="43" fontId="10" fillId="0" borderId="12" xfId="0" applyNumberFormat="1" applyFont="1" applyBorder="1" applyAlignment="1">
      <alignment vertical="center"/>
    </xf>
    <xf numFmtId="43" fontId="10" fillId="0" borderId="13" xfId="0" applyNumberFormat="1" applyFont="1" applyBorder="1" applyAlignment="1">
      <alignment vertical="center"/>
    </xf>
    <xf numFmtId="4" fontId="2" fillId="0" borderId="11" xfId="0" applyNumberFormat="1" applyFont="1" applyBorder="1" applyAlignment="1">
      <alignment vertical="center" wrapText="1"/>
    </xf>
    <xf numFmtId="4" fontId="11" fillId="0" borderId="11" xfId="0" applyNumberFormat="1" applyFont="1" applyBorder="1" applyAlignment="1">
      <alignment vertical="center"/>
    </xf>
    <xf numFmtId="43" fontId="5" fillId="0" borderId="13" xfId="0" applyNumberFormat="1" applyFont="1" applyBorder="1" applyAlignment="1">
      <alignment horizontal="center" vertical="center"/>
    </xf>
    <xf numFmtId="43" fontId="5" fillId="0" borderId="12" xfId="0" applyNumberFormat="1" applyFont="1" applyBorder="1" applyAlignment="1">
      <alignment vertical="center"/>
    </xf>
    <xf numFmtId="43" fontId="5" fillId="0" borderId="13" xfId="0" applyNumberFormat="1" applyFont="1" applyBorder="1" applyAlignment="1">
      <alignment vertical="center"/>
    </xf>
    <xf numFmtId="4" fontId="4" fillId="0" borderId="14" xfId="0" applyNumberFormat="1" applyFont="1" applyBorder="1" applyAlignment="1">
      <alignment vertical="center"/>
    </xf>
    <xf numFmtId="43" fontId="6" fillId="0" borderId="15" xfId="0" applyNumberFormat="1" applyFont="1" applyBorder="1" applyAlignment="1">
      <alignment horizontal="center" vertical="center"/>
    </xf>
    <xf numFmtId="43" fontId="6" fillId="0" borderId="16" xfId="0" applyNumberFormat="1" applyFont="1" applyBorder="1" applyAlignment="1">
      <alignment horizontal="center" vertical="center"/>
    </xf>
    <xf numFmtId="4" fontId="12" fillId="0" borderId="0" xfId="0" applyNumberFormat="1" applyFont="1" applyBorder="1" applyAlignment="1">
      <alignment vertical="center"/>
    </xf>
    <xf numFmtId="43" fontId="13" fillId="0" borderId="0" xfId="0" applyNumberFormat="1" applyFont="1" applyBorder="1" applyAlignment="1">
      <alignment vertical="center"/>
    </xf>
    <xf numFmtId="43" fontId="4" fillId="0" borderId="0" xfId="0" applyNumberFormat="1" applyFont="1" applyAlignment="1">
      <alignment horizontal="left" vertical="center"/>
    </xf>
    <xf numFmtId="43" fontId="4" fillId="0" borderId="0" xfId="0" applyNumberFormat="1" applyFont="1" applyAlignment="1">
      <alignment horizontal="center" vertical="center"/>
    </xf>
    <xf numFmtId="43" fontId="12" fillId="0" borderId="0" xfId="56" applyNumberFormat="1" applyFont="1" applyBorder="1" applyAlignment="1">
      <alignment vertical="center"/>
    </xf>
    <xf numFmtId="43" fontId="12" fillId="0" borderId="0" xfId="0" applyNumberFormat="1" applyFont="1" applyAlignment="1">
      <alignment vertical="center"/>
    </xf>
    <xf numFmtId="43" fontId="8" fillId="0" borderId="0" xfId="56" applyNumberFormat="1" applyFont="1" applyBorder="1" applyAlignment="1">
      <alignment vertical="center"/>
    </xf>
    <xf numFmtId="43" fontId="8" fillId="0" borderId="0" xfId="56" applyNumberFormat="1" applyFont="1" applyBorder="1" applyAlignment="1">
      <alignment horizontal="center" vertical="center"/>
    </xf>
    <xf numFmtId="43" fontId="12" fillId="0" borderId="0" xfId="0" applyNumberFormat="1" applyFont="1" applyAlignment="1">
      <alignment horizontal="center" vertical="center"/>
    </xf>
    <xf numFmtId="43" fontId="8" fillId="0" borderId="0" xfId="0" applyNumberFormat="1" applyFont="1" applyAlignment="1">
      <alignment horizontal="left" vertical="center"/>
    </xf>
    <xf numFmtId="43" fontId="2" fillId="0" borderId="0" xfId="56" applyNumberFormat="1" applyFont="1" applyBorder="1" applyAlignment="1">
      <alignment vertical="center"/>
    </xf>
    <xf numFmtId="43" fontId="8" fillId="0" borderId="20" xfId="56" applyNumberFormat="1" applyFont="1" applyBorder="1" applyAlignment="1">
      <alignment vertical="center"/>
    </xf>
    <xf numFmtId="43" fontId="2" fillId="0" borderId="0" xfId="56" applyNumberFormat="1" applyFont="1" applyBorder="1" applyAlignment="1">
      <alignment horizontal="right" vertical="center"/>
    </xf>
    <xf numFmtId="181" fontId="4" fillId="0" borderId="21" xfId="56" applyNumberFormat="1" applyFont="1" applyBorder="1" applyAlignment="1">
      <alignment horizontal="center" vertical="center"/>
    </xf>
    <xf numFmtId="181" fontId="4" fillId="0" borderId="10" xfId="56" applyNumberFormat="1" applyFont="1" applyBorder="1" applyAlignment="1">
      <alignment horizontal="center" vertical="center"/>
    </xf>
    <xf numFmtId="43" fontId="4" fillId="0" borderId="19" xfId="0" applyNumberFormat="1" applyFont="1" applyBorder="1" applyAlignment="1">
      <alignment horizontal="center" vertical="center"/>
    </xf>
    <xf numFmtId="4" fontId="4" fillId="0" borderId="11" xfId="0" applyNumberFormat="1" applyFont="1" applyFill="1" applyBorder="1" applyAlignment="1">
      <alignment vertical="center"/>
    </xf>
    <xf numFmtId="43" fontId="5" fillId="0" borderId="18" xfId="56" applyNumberFormat="1" applyFont="1" applyBorder="1" applyAlignment="1">
      <alignment vertical="center"/>
    </xf>
    <xf numFmtId="43" fontId="6" fillId="0" borderId="19" xfId="0" applyNumberFormat="1" applyFont="1" applyBorder="1" applyAlignment="1">
      <alignment horizontal="center" vertical="center"/>
    </xf>
    <xf numFmtId="4" fontId="2" fillId="0" borderId="11" xfId="0" applyNumberFormat="1" applyFont="1" applyFill="1" applyBorder="1" applyAlignment="1">
      <alignment vertical="center"/>
    </xf>
    <xf numFmtId="49" fontId="6" fillId="0" borderId="12" xfId="0" applyNumberFormat="1" applyFont="1" applyBorder="1" applyAlignment="1">
      <alignment horizontal="center" vertical="center"/>
    </xf>
    <xf numFmtId="4" fontId="2" fillId="0" borderId="11" xfId="0" applyNumberFormat="1" applyFont="1" applyFill="1" applyBorder="1" applyAlignment="1">
      <alignment horizontal="left" vertical="center" indent="1"/>
    </xf>
    <xf numFmtId="43" fontId="6" fillId="0" borderId="12" xfId="56" applyNumberFormat="1" applyFont="1" applyBorder="1" applyAlignment="1">
      <alignment horizontal="left" vertical="center"/>
    </xf>
    <xf numFmtId="4" fontId="2" fillId="0" borderId="11" xfId="0" applyNumberFormat="1" applyFont="1" applyFill="1" applyBorder="1" applyAlignment="1">
      <alignment horizontal="left" vertical="center" wrapText="1" indent="2"/>
    </xf>
    <xf numFmtId="43" fontId="5" fillId="0" borderId="0" xfId="56" applyNumberFormat="1" applyFont="1" applyFill="1" applyBorder="1" applyAlignment="1">
      <alignment horizontal="left" vertical="center"/>
    </xf>
    <xf numFmtId="43" fontId="6" fillId="0" borderId="0" xfId="0" applyNumberFormat="1" applyFont="1" applyBorder="1" applyAlignment="1">
      <alignment horizontal="center" vertical="center"/>
    </xf>
    <xf numFmtId="4" fontId="2" fillId="0" borderId="0" xfId="0" applyNumberFormat="1" applyFont="1" applyFill="1" applyBorder="1" applyAlignment="1">
      <alignment horizontal="left" vertical="center" wrapText="1" indent="2"/>
    </xf>
    <xf numFmtId="43" fontId="5" fillId="0" borderId="13" xfId="56" applyNumberFormat="1" applyFont="1" applyFill="1" applyBorder="1" applyAlignment="1">
      <alignment horizontal="left" vertical="center"/>
    </xf>
    <xf numFmtId="4" fontId="4" fillId="0" borderId="0" xfId="0" applyNumberFormat="1" applyFont="1" applyFill="1" applyBorder="1" applyAlignment="1">
      <alignment vertical="center"/>
    </xf>
    <xf numFmtId="4" fontId="2" fillId="0" borderId="14" xfId="0" applyNumberFormat="1" applyFont="1" applyFill="1" applyBorder="1" applyAlignment="1">
      <alignment horizontal="left" vertical="center" wrapText="1" indent="2"/>
    </xf>
    <xf numFmtId="43" fontId="12" fillId="0" borderId="20" xfId="0" applyNumberFormat="1" applyFont="1" applyBorder="1" applyAlignment="1">
      <alignment vertical="center"/>
    </xf>
    <xf numFmtId="43" fontId="12" fillId="0" borderId="15" xfId="0" applyNumberFormat="1" applyFont="1" applyBorder="1" applyAlignment="1">
      <alignment vertical="center"/>
    </xf>
    <xf numFmtId="43" fontId="12" fillId="0" borderId="20" xfId="0" applyNumberFormat="1" applyFont="1" applyBorder="1" applyAlignment="1">
      <alignment horizontal="left" vertical="center"/>
    </xf>
    <xf numFmtId="43" fontId="12" fillId="0" borderId="15" xfId="0" applyNumberFormat="1" applyFont="1" applyBorder="1" applyAlignment="1">
      <alignment horizontal="left" vertical="center"/>
    </xf>
    <xf numFmtId="43" fontId="4" fillId="0" borderId="0" xfId="0" applyNumberFormat="1" applyFont="1" applyBorder="1" applyAlignment="1">
      <alignment vertical="center"/>
    </xf>
    <xf numFmtId="43" fontId="4" fillId="0" borderId="0" xfId="0" applyNumberFormat="1" applyFont="1" applyAlignment="1">
      <alignment vertical="center"/>
    </xf>
    <xf numFmtId="43" fontId="13" fillId="0" borderId="0" xfId="0" applyNumberFormat="1" applyFont="1" applyAlignment="1">
      <alignment vertical="center"/>
    </xf>
    <xf numFmtId="43" fontId="8" fillId="0" borderId="0" xfId="0" applyNumberFormat="1" applyFont="1" applyAlignment="1">
      <alignment vertical="center"/>
    </xf>
    <xf numFmtId="43" fontId="8" fillId="0" borderId="0" xfId="0" applyNumberFormat="1" applyFont="1" applyAlignment="1">
      <alignment horizontal="center" vertical="center"/>
    </xf>
    <xf numFmtId="0" fontId="12" fillId="0" borderId="0" xfId="0" applyFont="1" applyAlignment="1">
      <alignment horizontal="center" vertical="center"/>
    </xf>
    <xf numFmtId="43" fontId="8" fillId="0" borderId="20" xfId="0" applyNumberFormat="1" applyFont="1" applyBorder="1" applyAlignment="1">
      <alignment vertical="center"/>
    </xf>
    <xf numFmtId="43" fontId="2" fillId="0" borderId="20" xfId="0" applyNumberFormat="1" applyFont="1" applyBorder="1" applyAlignment="1">
      <alignment horizontal="right" vertical="center" wrapText="1"/>
    </xf>
    <xf numFmtId="31" fontId="4" fillId="0" borderId="10" xfId="0" applyNumberFormat="1" applyFont="1" applyBorder="1" applyAlignment="1">
      <alignment horizontal="center" vertical="center"/>
    </xf>
    <xf numFmtId="31" fontId="4" fillId="0" borderId="21" xfId="0" applyNumberFormat="1" applyFont="1" applyBorder="1" applyAlignment="1">
      <alignment horizontal="center" vertical="center"/>
    </xf>
    <xf numFmtId="31" fontId="12" fillId="0" borderId="0" xfId="0" applyNumberFormat="1" applyFont="1" applyBorder="1" applyAlignment="1">
      <alignment vertical="center"/>
    </xf>
    <xf numFmtId="180" fontId="2" fillId="0" borderId="11" xfId="0" applyNumberFormat="1" applyFont="1" applyFill="1" applyBorder="1" applyAlignment="1">
      <alignment vertical="center"/>
    </xf>
    <xf numFmtId="180" fontId="8" fillId="0" borderId="18" xfId="0" applyNumberFormat="1" applyFont="1" applyFill="1" applyBorder="1" applyAlignment="1">
      <alignment vertical="center"/>
    </xf>
    <xf numFmtId="180" fontId="8" fillId="0" borderId="12" xfId="0" applyNumberFormat="1" applyFont="1" applyFill="1" applyBorder="1" applyAlignment="1">
      <alignment vertical="center"/>
    </xf>
    <xf numFmtId="180" fontId="2" fillId="0" borderId="11" xfId="0" applyNumberFormat="1" applyFont="1" applyFill="1" applyBorder="1" applyAlignment="1">
      <alignment horizontal="left" vertical="center" wrapText="1" indent="1"/>
    </xf>
    <xf numFmtId="180" fontId="6" fillId="0" borderId="12" xfId="0" applyNumberFormat="1" applyFont="1" applyFill="1" applyBorder="1" applyAlignment="1">
      <alignment vertical="center"/>
    </xf>
    <xf numFmtId="180" fontId="4" fillId="0" borderId="11" xfId="0" applyNumberFormat="1" applyFont="1" applyFill="1" applyBorder="1" applyAlignment="1">
      <alignment vertical="center"/>
    </xf>
    <xf numFmtId="180" fontId="4" fillId="0" borderId="14" xfId="0" applyNumberFormat="1" applyFont="1" applyFill="1" applyBorder="1" applyAlignment="1">
      <alignment horizontal="center" vertical="center"/>
    </xf>
    <xf numFmtId="180" fontId="6" fillId="0" borderId="15" xfId="0" applyNumberFormat="1" applyFont="1" applyFill="1" applyBorder="1" applyAlignment="1">
      <alignment vertical="center"/>
    </xf>
    <xf numFmtId="180" fontId="12" fillId="0" borderId="0" xfId="0" applyNumberFormat="1" applyFont="1" applyFill="1" applyBorder="1" applyAlignment="1">
      <alignment horizontal="center" vertical="center"/>
    </xf>
    <xf numFmtId="180" fontId="8" fillId="0" borderId="0" xfId="0" applyNumberFormat="1" applyFont="1" applyFill="1" applyBorder="1" applyAlignment="1">
      <alignment vertical="center"/>
    </xf>
    <xf numFmtId="181" fontId="8" fillId="0" borderId="0" xfId="0" applyNumberFormat="1" applyFont="1" applyBorder="1" applyAlignment="1">
      <alignment vertical="center"/>
    </xf>
    <xf numFmtId="43" fontId="12" fillId="0" borderId="0" xfId="0" applyNumberFormat="1" applyFont="1" applyBorder="1" applyAlignment="1">
      <alignment vertical="center"/>
    </xf>
    <xf numFmtId="43" fontId="12" fillId="0" borderId="0" xfId="0" applyNumberFormat="1" applyFont="1" applyBorder="1" applyAlignment="1">
      <alignment horizontal="center" vertical="center"/>
    </xf>
    <xf numFmtId="43" fontId="8" fillId="0" borderId="0" xfId="0" applyNumberFormat="1" applyFont="1" applyBorder="1" applyAlignment="1">
      <alignment horizontal="left" vertical="center"/>
    </xf>
    <xf numFmtId="49" fontId="4" fillId="33" borderId="21" xfId="0" applyNumberFormat="1" applyFont="1" applyFill="1" applyBorder="1" applyAlignment="1">
      <alignment horizontal="center" vertical="center"/>
    </xf>
    <xf numFmtId="180" fontId="6" fillId="0" borderId="18" xfId="0" applyNumberFormat="1" applyFont="1" applyFill="1" applyBorder="1" applyAlignment="1">
      <alignment vertical="center"/>
    </xf>
    <xf numFmtId="180" fontId="4" fillId="0" borderId="14" xfId="0" applyNumberFormat="1" applyFont="1" applyFill="1" applyBorder="1" applyAlignment="1">
      <alignment horizontal="left" vertical="center"/>
    </xf>
    <xf numFmtId="182" fontId="8" fillId="0" borderId="0" xfId="0" applyNumberFormat="1" applyFont="1" applyBorder="1" applyAlignment="1">
      <alignment vertical="center"/>
    </xf>
    <xf numFmtId="43" fontId="6" fillId="0" borderId="13" xfId="0" applyNumberFormat="1" applyFont="1" applyBorder="1" applyAlignment="1">
      <alignment vertical="center"/>
    </xf>
    <xf numFmtId="43" fontId="2" fillId="0" borderId="0" xfId="43" applyNumberFormat="1" applyFont="1" applyAlignment="1">
      <alignment vertical="center"/>
      <protection/>
    </xf>
    <xf numFmtId="43" fontId="0" fillId="0" borderId="0" xfId="0" applyNumberFormat="1" applyAlignment="1">
      <alignment/>
    </xf>
    <xf numFmtId="0" fontId="2" fillId="0" borderId="10" xfId="43" applyFont="1" applyFill="1" applyBorder="1" applyAlignment="1">
      <alignment horizontal="center" vertical="center" wrapText="1"/>
      <protection/>
    </xf>
    <xf numFmtId="0" fontId="7" fillId="34" borderId="0" xfId="0" applyFont="1" applyFill="1" applyAlignment="1">
      <alignment/>
    </xf>
    <xf numFmtId="0" fontId="0" fillId="34" borderId="0" xfId="0" applyFill="1" applyAlignment="1">
      <alignment/>
    </xf>
    <xf numFmtId="0" fontId="74" fillId="0" borderId="22" xfId="0" applyFont="1" applyBorder="1" applyAlignment="1">
      <alignment horizontal="center" wrapText="1"/>
    </xf>
    <xf numFmtId="0" fontId="74" fillId="0" borderId="23" xfId="0" applyFont="1" applyBorder="1" applyAlignment="1">
      <alignment horizontal="center" wrapText="1"/>
    </xf>
    <xf numFmtId="0" fontId="75" fillId="0" borderId="24" xfId="0" applyFont="1" applyBorder="1" applyAlignment="1">
      <alignment horizontal="justify" wrapText="1"/>
    </xf>
    <xf numFmtId="0" fontId="19" fillId="0" borderId="24" xfId="0" applyFont="1" applyBorder="1" applyAlignment="1">
      <alignment horizontal="right" wrapText="1"/>
    </xf>
    <xf numFmtId="0" fontId="76" fillId="0" borderId="24" xfId="0" applyFont="1" applyBorder="1" applyAlignment="1">
      <alignment horizontal="right" wrapText="1"/>
    </xf>
    <xf numFmtId="4" fontId="76" fillId="0" borderId="25" xfId="0" applyNumberFormat="1" applyFont="1" applyBorder="1" applyAlignment="1">
      <alignment horizontal="right" wrapText="1"/>
    </xf>
    <xf numFmtId="0" fontId="76" fillId="0" borderId="25" xfId="0" applyFont="1" applyBorder="1" applyAlignment="1">
      <alignment horizontal="right" wrapText="1"/>
    </xf>
    <xf numFmtId="0" fontId="74" fillId="0" borderId="26" xfId="0" applyFont="1" applyBorder="1" applyAlignment="1">
      <alignment horizontal="center" wrapText="1"/>
    </xf>
    <xf numFmtId="0" fontId="77" fillId="0" borderId="26" xfId="0" applyFont="1" applyBorder="1" applyAlignment="1">
      <alignment horizontal="right" wrapText="1"/>
    </xf>
    <xf numFmtId="4" fontId="77" fillId="0" borderId="27" xfId="0" applyNumberFormat="1" applyFont="1" applyBorder="1" applyAlignment="1">
      <alignment horizontal="right" wrapText="1"/>
    </xf>
    <xf numFmtId="0" fontId="1" fillId="34" borderId="0" xfId="0" applyFont="1" applyFill="1" applyAlignment="1">
      <alignment/>
    </xf>
    <xf numFmtId="0" fontId="24" fillId="0" borderId="25" xfId="0" applyFont="1" applyBorder="1" applyAlignment="1">
      <alignment horizontal="center" wrapText="1"/>
    </xf>
    <xf numFmtId="0" fontId="24" fillId="0" borderId="28" xfId="0" applyFont="1" applyBorder="1" applyAlignment="1">
      <alignment horizontal="center" wrapText="1"/>
    </xf>
    <xf numFmtId="0" fontId="26" fillId="0" borderId="24" xfId="0" applyFont="1" applyBorder="1" applyAlignment="1">
      <alignment horizontal="justify" wrapText="1"/>
    </xf>
    <xf numFmtId="0" fontId="27" fillId="0" borderId="24" xfId="0" applyFont="1" applyBorder="1" applyAlignment="1">
      <alignment horizontal="right" wrapText="1"/>
    </xf>
    <xf numFmtId="0" fontId="27" fillId="0" borderId="25" xfId="0" applyFont="1" applyBorder="1" applyAlignment="1">
      <alignment horizontal="right" wrapText="1"/>
    </xf>
    <xf numFmtId="0" fontId="27" fillId="0" borderId="24" xfId="0" applyFont="1" applyBorder="1" applyAlignment="1">
      <alignment horizontal="justify" wrapText="1"/>
    </xf>
    <xf numFmtId="0" fontId="24" fillId="0" borderId="26" xfId="0" applyFont="1" applyBorder="1" applyAlignment="1">
      <alignment horizontal="center" wrapText="1"/>
    </xf>
    <xf numFmtId="0" fontId="25" fillId="0" borderId="26" xfId="0" applyFont="1" applyBorder="1" applyAlignment="1">
      <alignment horizontal="right" wrapText="1"/>
    </xf>
    <xf numFmtId="0" fontId="25" fillId="0" borderId="27" xfId="0" applyFont="1" applyBorder="1" applyAlignment="1">
      <alignment horizontal="right" wrapText="1"/>
    </xf>
    <xf numFmtId="0" fontId="24" fillId="0" borderId="29" xfId="0" applyFont="1" applyBorder="1" applyAlignment="1">
      <alignment horizontal="center" wrapText="1"/>
    </xf>
    <xf numFmtId="0" fontId="24" fillId="0" borderId="30" xfId="0" applyFont="1" applyBorder="1" applyAlignment="1">
      <alignment horizontal="center" wrapText="1"/>
    </xf>
    <xf numFmtId="4" fontId="27" fillId="0" borderId="24" xfId="0" applyNumberFormat="1" applyFont="1" applyBorder="1" applyAlignment="1">
      <alignment horizontal="right" wrapText="1"/>
    </xf>
    <xf numFmtId="4" fontId="25" fillId="0" borderId="26" xfId="0" applyNumberFormat="1" applyFont="1" applyBorder="1" applyAlignment="1">
      <alignment horizontal="right" wrapText="1"/>
    </xf>
    <xf numFmtId="0" fontId="78" fillId="0" borderId="22" xfId="0" applyFont="1" applyBorder="1" applyAlignment="1">
      <alignment horizontal="center" wrapText="1"/>
    </xf>
    <xf numFmtId="0" fontId="78" fillId="0" borderId="23" xfId="0" applyFont="1" applyBorder="1" applyAlignment="1">
      <alignment horizontal="center" wrapText="1"/>
    </xf>
    <xf numFmtId="0" fontId="79" fillId="0" borderId="24" xfId="0" applyFont="1" applyBorder="1" applyAlignment="1">
      <alignment horizontal="justify" wrapText="1"/>
    </xf>
    <xf numFmtId="0" fontId="79" fillId="0" borderId="24" xfId="0" applyFont="1" applyBorder="1" applyAlignment="1">
      <alignment horizontal="right" wrapText="1"/>
    </xf>
    <xf numFmtId="0" fontId="79" fillId="0" borderId="25" xfId="0" applyFont="1" applyBorder="1" applyAlignment="1">
      <alignment horizontal="right" wrapText="1"/>
    </xf>
    <xf numFmtId="0" fontId="78" fillId="0" borderId="26" xfId="0" applyFont="1" applyBorder="1" applyAlignment="1">
      <alignment horizontal="center" wrapText="1"/>
    </xf>
    <xf numFmtId="0" fontId="80" fillId="0" borderId="26" xfId="0" applyFont="1" applyBorder="1" applyAlignment="1">
      <alignment horizontal="right" wrapText="1"/>
    </xf>
    <xf numFmtId="0" fontId="80" fillId="0" borderId="27" xfId="0" applyFont="1" applyBorder="1" applyAlignment="1">
      <alignment horizontal="right" wrapText="1"/>
    </xf>
    <xf numFmtId="0" fontId="2" fillId="0" borderId="0" xfId="0" applyFont="1" applyAlignment="1">
      <alignment/>
    </xf>
    <xf numFmtId="0" fontId="4" fillId="34" borderId="0" xfId="0" applyFont="1" applyFill="1" applyAlignment="1">
      <alignment/>
    </xf>
    <xf numFmtId="0" fontId="24" fillId="0" borderId="22" xfId="0" applyFont="1" applyBorder="1" applyAlignment="1">
      <alignment horizontal="center" wrapText="1"/>
    </xf>
    <xf numFmtId="0" fontId="24" fillId="0" borderId="23" xfId="0" applyFont="1" applyBorder="1" applyAlignment="1">
      <alignment horizontal="center" wrapText="1"/>
    </xf>
    <xf numFmtId="0" fontId="27" fillId="0" borderId="24" xfId="0" applyFont="1" applyBorder="1" applyAlignment="1">
      <alignment horizontal="center" wrapText="1"/>
    </xf>
    <xf numFmtId="0" fontId="76" fillId="0" borderId="25" xfId="0" applyFont="1" applyBorder="1" applyAlignment="1">
      <alignment horizontal="center" wrapText="1"/>
    </xf>
    <xf numFmtId="0" fontId="25" fillId="0" borderId="26" xfId="0" applyFont="1" applyBorder="1" applyAlignment="1">
      <alignment horizontal="center" wrapText="1"/>
    </xf>
    <xf numFmtId="0" fontId="77" fillId="0" borderId="27" xfId="0" applyFont="1" applyBorder="1" applyAlignment="1">
      <alignment horizontal="center" wrapText="1"/>
    </xf>
    <xf numFmtId="0" fontId="25" fillId="0" borderId="31" xfId="0" applyFont="1" applyBorder="1" applyAlignment="1">
      <alignment horizontal="center" wrapText="1"/>
    </xf>
    <xf numFmtId="0" fontId="27" fillId="0" borderId="28" xfId="0" applyFont="1" applyBorder="1" applyAlignment="1">
      <alignment horizontal="justify" wrapText="1"/>
    </xf>
    <xf numFmtId="0" fontId="24" fillId="0" borderId="32" xfId="0" applyFont="1" applyBorder="1" applyAlignment="1">
      <alignment horizontal="center" wrapText="1"/>
    </xf>
    <xf numFmtId="0" fontId="26" fillId="0" borderId="28" xfId="0" applyFont="1" applyBorder="1" applyAlignment="1">
      <alignment horizontal="justify" wrapText="1"/>
    </xf>
    <xf numFmtId="0" fontId="27" fillId="0" borderId="28" xfId="0" applyFont="1" applyBorder="1" applyAlignment="1">
      <alignment horizontal="right" wrapText="1"/>
    </xf>
    <xf numFmtId="0" fontId="27" fillId="0" borderId="30" xfId="0" applyFont="1" applyBorder="1" applyAlignment="1">
      <alignment horizontal="right" wrapText="1"/>
    </xf>
    <xf numFmtId="0" fontId="74" fillId="0" borderId="0" xfId="0" applyFont="1" applyBorder="1" applyAlignment="1">
      <alignment horizontal="center" wrapText="1"/>
    </xf>
    <xf numFmtId="0" fontId="77" fillId="0" borderId="0" xfId="0" applyFont="1" applyBorder="1" applyAlignment="1">
      <alignment horizontal="right" wrapText="1"/>
    </xf>
    <xf numFmtId="4" fontId="77" fillId="0" borderId="0" xfId="0" applyNumberFormat="1" applyFont="1" applyBorder="1" applyAlignment="1">
      <alignment horizontal="right" wrapText="1"/>
    </xf>
    <xf numFmtId="0" fontId="24" fillId="0" borderId="0" xfId="0" applyFont="1" applyBorder="1" applyAlignment="1">
      <alignment horizontal="center" wrapText="1"/>
    </xf>
    <xf numFmtId="0" fontId="25" fillId="0" borderId="0" xfId="0" applyFont="1" applyBorder="1" applyAlignment="1">
      <alignment horizontal="right" wrapText="1"/>
    </xf>
    <xf numFmtId="4" fontId="25" fillId="0" borderId="0" xfId="0" applyNumberFormat="1" applyFont="1" applyBorder="1" applyAlignment="1">
      <alignment horizontal="right" wrapText="1"/>
    </xf>
    <xf numFmtId="0" fontId="24" fillId="0" borderId="33" xfId="0" applyFont="1" applyBorder="1" applyAlignment="1">
      <alignment horizontal="center" wrapText="1"/>
    </xf>
    <xf numFmtId="0" fontId="26" fillId="0" borderId="26" xfId="0" applyFont="1" applyBorder="1" applyAlignment="1">
      <alignment horizontal="center" wrapText="1"/>
    </xf>
    <xf numFmtId="4" fontId="27" fillId="0" borderId="26" xfId="0" applyNumberFormat="1" applyFont="1" applyBorder="1" applyAlignment="1">
      <alignment horizontal="right" wrapText="1"/>
    </xf>
    <xf numFmtId="0" fontId="27" fillId="0" borderId="26" xfId="0" applyFont="1" applyBorder="1" applyAlignment="1">
      <alignment horizontal="right" wrapText="1"/>
    </xf>
    <xf numFmtId="0" fontId="27" fillId="0" borderId="27" xfId="0" applyFont="1" applyBorder="1" applyAlignment="1">
      <alignment horizontal="right" wrapText="1"/>
    </xf>
    <xf numFmtId="0" fontId="26" fillId="0" borderId="26" xfId="0" applyFont="1" applyBorder="1" applyAlignment="1">
      <alignment horizontal="justify" wrapText="1"/>
    </xf>
    <xf numFmtId="0" fontId="24" fillId="0" borderId="28" xfId="0" applyFont="1" applyBorder="1" applyAlignment="1">
      <alignment horizontal="justify" wrapText="1"/>
    </xf>
    <xf numFmtId="4" fontId="27" fillId="0" borderId="25" xfId="0" applyNumberFormat="1" applyFont="1" applyBorder="1" applyAlignment="1">
      <alignment horizontal="right" wrapText="1"/>
    </xf>
    <xf numFmtId="4" fontId="27" fillId="0" borderId="27" xfId="0" applyNumberFormat="1" applyFont="1" applyBorder="1" applyAlignment="1">
      <alignment horizontal="right" wrapText="1"/>
    </xf>
    <xf numFmtId="0" fontId="27" fillId="0" borderId="26" xfId="0" applyFont="1" applyBorder="1" applyAlignment="1">
      <alignment horizontal="center" wrapText="1"/>
    </xf>
    <xf numFmtId="0" fontId="30" fillId="0" borderId="24" xfId="0" applyFont="1" applyBorder="1" applyAlignment="1">
      <alignment horizontal="right" wrapText="1"/>
    </xf>
    <xf numFmtId="0" fontId="30" fillId="0" borderId="25" xfId="0" applyFont="1" applyBorder="1" applyAlignment="1">
      <alignment horizontal="right" wrapText="1"/>
    </xf>
    <xf numFmtId="0" fontId="31" fillId="0" borderId="26" xfId="0" applyFont="1" applyBorder="1" applyAlignment="1">
      <alignment horizontal="right" wrapText="1"/>
    </xf>
    <xf numFmtId="0" fontId="31" fillId="0" borderId="27" xfId="0" applyFont="1" applyBorder="1" applyAlignment="1">
      <alignment horizontal="right" wrapText="1"/>
    </xf>
    <xf numFmtId="0" fontId="25" fillId="0" borderId="23" xfId="0" applyFont="1" applyBorder="1" applyAlignment="1">
      <alignment horizontal="center" wrapText="1"/>
    </xf>
    <xf numFmtId="0" fontId="26" fillId="0" borderId="24" xfId="0" applyFont="1" applyBorder="1" applyAlignment="1">
      <alignment horizontal="left" wrapText="1"/>
    </xf>
    <xf numFmtId="0" fontId="26" fillId="0" borderId="26" xfId="0" applyFont="1" applyBorder="1" applyAlignment="1">
      <alignment horizontal="left" wrapText="1"/>
    </xf>
    <xf numFmtId="0" fontId="27" fillId="0" borderId="26" xfId="0" applyFont="1" applyBorder="1" applyAlignment="1">
      <alignment horizontal="justify" wrapText="1"/>
    </xf>
    <xf numFmtId="4" fontId="27" fillId="0" borderId="26" xfId="0" applyNumberFormat="1" applyFont="1" applyBorder="1" applyAlignment="1">
      <alignment horizontal="right" vertical="top" wrapText="1"/>
    </xf>
    <xf numFmtId="4" fontId="27" fillId="0" borderId="27" xfId="0" applyNumberFormat="1" applyFont="1" applyBorder="1" applyAlignment="1">
      <alignment horizontal="right" vertical="top" wrapText="1"/>
    </xf>
    <xf numFmtId="0" fontId="30" fillId="0" borderId="24" xfId="0" applyFont="1" applyBorder="1" applyAlignment="1">
      <alignment horizontal="justify" wrapText="1"/>
    </xf>
    <xf numFmtId="0" fontId="76" fillId="0" borderId="24" xfId="0" applyFont="1" applyBorder="1" applyAlignment="1">
      <alignment horizontal="left" wrapText="1"/>
    </xf>
    <xf numFmtId="4" fontId="76" fillId="0" borderId="24" xfId="0" applyNumberFormat="1" applyFont="1" applyBorder="1" applyAlignment="1">
      <alignment horizontal="right" wrapText="1"/>
    </xf>
    <xf numFmtId="0" fontId="75" fillId="0" borderId="24" xfId="0" applyFont="1" applyBorder="1" applyAlignment="1">
      <alignment horizontal="left" wrapText="1"/>
    </xf>
    <xf numFmtId="0" fontId="76" fillId="0" borderId="24" xfId="0" applyFont="1" applyBorder="1" applyAlignment="1">
      <alignment horizontal="justify" wrapText="1"/>
    </xf>
    <xf numFmtId="0" fontId="75" fillId="0" borderId="28" xfId="0" applyFont="1" applyBorder="1" applyAlignment="1">
      <alignment horizontal="justify" wrapText="1"/>
    </xf>
    <xf numFmtId="0" fontId="76" fillId="0" borderId="28" xfId="0" applyFont="1" applyBorder="1" applyAlignment="1">
      <alignment horizontal="right" wrapText="1"/>
    </xf>
    <xf numFmtId="0" fontId="76" fillId="0" borderId="30" xfId="0" applyFont="1" applyBorder="1" applyAlignment="1">
      <alignment horizontal="right" wrapText="1"/>
    </xf>
    <xf numFmtId="4" fontId="77" fillId="0" borderId="26" xfId="0" applyNumberFormat="1" applyFont="1" applyBorder="1" applyAlignment="1">
      <alignment horizontal="right" wrapText="1"/>
    </xf>
    <xf numFmtId="0" fontId="77" fillId="0" borderId="27" xfId="0" applyFont="1" applyBorder="1" applyAlignment="1">
      <alignment horizontal="right" wrapText="1"/>
    </xf>
    <xf numFmtId="0" fontId="76" fillId="0" borderId="24" xfId="0" applyFont="1" applyBorder="1" applyAlignment="1">
      <alignment horizontal="right" wrapText="1" indent="2"/>
    </xf>
    <xf numFmtId="0" fontId="76" fillId="0" borderId="25" xfId="0" applyFont="1" applyBorder="1" applyAlignment="1">
      <alignment horizontal="right" wrapText="1" indent="2"/>
    </xf>
    <xf numFmtId="4" fontId="25" fillId="0" borderId="27" xfId="0" applyNumberFormat="1" applyFont="1" applyBorder="1" applyAlignment="1">
      <alignment horizontal="right" wrapText="1"/>
    </xf>
    <xf numFmtId="0" fontId="24" fillId="0" borderId="24" xfId="0" applyFont="1" applyBorder="1" applyAlignment="1">
      <alignment horizontal="center" wrapText="1"/>
    </xf>
    <xf numFmtId="0" fontId="74" fillId="0" borderId="23" xfId="0" applyFont="1" applyBorder="1" applyAlignment="1">
      <alignment horizontal="center" wrapText="1"/>
    </xf>
    <xf numFmtId="0" fontId="74" fillId="0" borderId="22" xfId="0" applyFont="1" applyBorder="1" applyAlignment="1">
      <alignment horizontal="center" wrapText="1"/>
    </xf>
    <xf numFmtId="0" fontId="34" fillId="0" borderId="22" xfId="0" applyFont="1" applyBorder="1" applyAlignment="1">
      <alignment horizontal="center" wrapText="1"/>
    </xf>
    <xf numFmtId="0" fontId="75" fillId="0" borderId="26" xfId="0" applyFont="1" applyBorder="1" applyAlignment="1">
      <alignment horizontal="justify" wrapText="1"/>
    </xf>
    <xf numFmtId="0" fontId="26" fillId="0" borderId="28" xfId="0" applyFont="1" applyBorder="1" applyAlignment="1">
      <alignment horizontal="center" wrapText="1"/>
    </xf>
    <xf numFmtId="4" fontId="76" fillId="0" borderId="28" xfId="0" applyNumberFormat="1" applyFont="1" applyBorder="1" applyAlignment="1">
      <alignment horizontal="right" wrapText="1"/>
    </xf>
    <xf numFmtId="0" fontId="27" fillId="0" borderId="28" xfId="0" applyFont="1" applyBorder="1" applyAlignment="1">
      <alignment horizontal="center" wrapText="1"/>
    </xf>
    <xf numFmtId="0" fontId="76" fillId="0" borderId="25" xfId="0" applyFont="1" applyBorder="1" applyAlignment="1">
      <alignment horizontal="left" wrapText="1"/>
    </xf>
    <xf numFmtId="0" fontId="74" fillId="0" borderId="26" xfId="0" applyFont="1" applyBorder="1" applyAlignment="1">
      <alignment horizontal="justify" wrapText="1"/>
    </xf>
    <xf numFmtId="0" fontId="74" fillId="0" borderId="28" xfId="0" applyFont="1" applyBorder="1" applyAlignment="1">
      <alignment horizontal="center" wrapText="1"/>
    </xf>
    <xf numFmtId="0" fontId="74" fillId="0" borderId="30" xfId="0" applyFont="1" applyBorder="1" applyAlignment="1">
      <alignment horizontal="center" wrapText="1"/>
    </xf>
    <xf numFmtId="0" fontId="26" fillId="0" borderId="24" xfId="0" applyFont="1" applyBorder="1" applyAlignment="1">
      <alignment horizontal="right" wrapText="1"/>
    </xf>
    <xf numFmtId="0" fontId="26" fillId="0" borderId="25" xfId="0" applyFont="1" applyBorder="1" applyAlignment="1">
      <alignment horizontal="right" wrapText="1"/>
    </xf>
    <xf numFmtId="0" fontId="26" fillId="0" borderId="26" xfId="0" applyFont="1" applyBorder="1" applyAlignment="1">
      <alignment horizontal="right" wrapText="1"/>
    </xf>
    <xf numFmtId="0" fontId="26" fillId="0" borderId="27" xfId="0" applyFont="1" applyBorder="1" applyAlignment="1">
      <alignment horizontal="right" wrapText="1"/>
    </xf>
    <xf numFmtId="0" fontId="77" fillId="0" borderId="24" xfId="0" applyFont="1" applyBorder="1" applyAlignment="1">
      <alignment horizontal="right" wrapText="1"/>
    </xf>
    <xf numFmtId="0" fontId="77" fillId="0" borderId="25" xfId="0" applyFont="1" applyBorder="1" applyAlignment="1">
      <alignment horizontal="right" wrapText="1"/>
    </xf>
    <xf numFmtId="0" fontId="34" fillId="0" borderId="23" xfId="0" applyFont="1" applyBorder="1" applyAlignment="1">
      <alignment horizontal="center" wrapText="1"/>
    </xf>
    <xf numFmtId="0" fontId="27" fillId="0" borderId="24" xfId="0" applyFont="1" applyBorder="1" applyAlignment="1">
      <alignment horizontal="left" wrapText="1"/>
    </xf>
    <xf numFmtId="0" fontId="35" fillId="0" borderId="24" xfId="0" applyFont="1" applyBorder="1" applyAlignment="1">
      <alignment horizontal="left" wrapText="1"/>
    </xf>
    <xf numFmtId="0" fontId="35" fillId="0" borderId="26" xfId="0" applyFont="1" applyBorder="1" applyAlignment="1">
      <alignment horizontal="left" wrapText="1"/>
    </xf>
    <xf numFmtId="0" fontId="74" fillId="0" borderId="22" xfId="0" applyFont="1" applyBorder="1" applyAlignment="1">
      <alignment horizontal="justify" wrapText="1"/>
    </xf>
    <xf numFmtId="0" fontId="77" fillId="0" borderId="24" xfId="0" applyFont="1" applyBorder="1" applyAlignment="1">
      <alignment horizontal="justify" wrapText="1"/>
    </xf>
    <xf numFmtId="4" fontId="76" fillId="0" borderId="25" xfId="0" applyNumberFormat="1" applyFont="1" applyBorder="1" applyAlignment="1">
      <alignment horizontal="right" wrapText="1" indent="2"/>
    </xf>
    <xf numFmtId="0" fontId="76" fillId="0" borderId="26" xfId="0" applyFont="1" applyBorder="1" applyAlignment="1">
      <alignment horizontal="right" wrapText="1" indent="2"/>
    </xf>
    <xf numFmtId="4" fontId="76" fillId="0" borderId="27" xfId="0" applyNumberFormat="1" applyFont="1" applyBorder="1" applyAlignment="1">
      <alignment horizontal="right" wrapText="1" indent="2"/>
    </xf>
    <xf numFmtId="0" fontId="0" fillId="0" borderId="0" xfId="0" applyFont="1" applyAlignment="1">
      <alignment/>
    </xf>
    <xf numFmtId="0" fontId="36" fillId="0" borderId="24" xfId="0" applyFont="1" applyBorder="1" applyAlignment="1">
      <alignment horizontal="justify" wrapText="1"/>
    </xf>
    <xf numFmtId="176" fontId="27" fillId="0" borderId="24" xfId="55" applyFont="1" applyBorder="1" applyAlignment="1">
      <alignment horizontal="right" wrapText="1"/>
    </xf>
    <xf numFmtId="0" fontId="7" fillId="0" borderId="0" xfId="0" applyFont="1" applyAlignment="1">
      <alignment/>
    </xf>
    <xf numFmtId="176" fontId="25" fillId="0" borderId="26" xfId="0" applyNumberFormat="1" applyFont="1" applyBorder="1" applyAlignment="1">
      <alignment horizontal="right" wrapText="1"/>
    </xf>
    <xf numFmtId="0" fontId="37" fillId="0" borderId="0" xfId="0" applyFont="1" applyAlignment="1">
      <alignment/>
    </xf>
    <xf numFmtId="0" fontId="37" fillId="0" borderId="0" xfId="0" applyNumberFormat="1" applyFont="1" applyAlignment="1">
      <alignment horizontal="left" vertical="center"/>
    </xf>
    <xf numFmtId="0" fontId="27" fillId="0" borderId="29" xfId="0" applyFont="1" applyBorder="1" applyAlignment="1">
      <alignment horizontal="right" wrapText="1"/>
    </xf>
    <xf numFmtId="0" fontId="27" fillId="0" borderId="0" xfId="0" applyFont="1" applyBorder="1" applyAlignment="1">
      <alignment horizontal="right" wrapText="1"/>
    </xf>
    <xf numFmtId="176" fontId="27" fillId="0" borderId="26" xfId="0" applyNumberFormat="1" applyFont="1" applyBorder="1" applyAlignment="1">
      <alignment horizontal="right" wrapText="1"/>
    </xf>
    <xf numFmtId="176" fontId="25" fillId="0" borderId="26" xfId="55" applyFont="1" applyBorder="1" applyAlignment="1">
      <alignment horizontal="right" wrapText="1"/>
    </xf>
    <xf numFmtId="0" fontId="1" fillId="0" borderId="0" xfId="0" applyFont="1" applyFill="1" applyAlignment="1">
      <alignment/>
    </xf>
    <xf numFmtId="43" fontId="0" fillId="0" borderId="0" xfId="0" applyNumberFormat="1" applyFont="1" applyAlignment="1">
      <alignment/>
    </xf>
    <xf numFmtId="10" fontId="27" fillId="0" borderId="24" xfId="35" applyNumberFormat="1" applyFont="1" applyBorder="1" applyAlignment="1">
      <alignment horizontal="right" wrapText="1"/>
    </xf>
    <xf numFmtId="176" fontId="31" fillId="0" borderId="27" xfId="0" applyNumberFormat="1" applyFont="1" applyBorder="1" applyAlignment="1">
      <alignment horizontal="right" wrapText="1"/>
    </xf>
    <xf numFmtId="10" fontId="76" fillId="0" borderId="24" xfId="35" applyNumberFormat="1" applyFont="1" applyBorder="1" applyAlignment="1">
      <alignment horizontal="right" wrapText="1"/>
    </xf>
    <xf numFmtId="0" fontId="26" fillId="0" borderId="29" xfId="0" applyFont="1" applyBorder="1" applyAlignment="1">
      <alignment horizontal="justify" wrapText="1"/>
    </xf>
    <xf numFmtId="4" fontId="76" fillId="0" borderId="29" xfId="0" applyNumberFormat="1" applyFont="1" applyBorder="1" applyAlignment="1">
      <alignment horizontal="right" wrapText="1"/>
    </xf>
    <xf numFmtId="4" fontId="76" fillId="0" borderId="0" xfId="0" applyNumberFormat="1" applyFont="1" applyBorder="1" applyAlignment="1">
      <alignment horizontal="right" wrapText="1"/>
    </xf>
    <xf numFmtId="176" fontId="76" fillId="0" borderId="24" xfId="55" applyFont="1" applyBorder="1" applyAlignment="1">
      <alignment horizontal="right" wrapText="1"/>
    </xf>
    <xf numFmtId="176" fontId="76" fillId="0" borderId="29" xfId="55" applyFont="1" applyBorder="1" applyAlignment="1">
      <alignment horizontal="right" wrapText="1"/>
    </xf>
    <xf numFmtId="176" fontId="77" fillId="0" borderId="26" xfId="55" applyFont="1" applyBorder="1" applyAlignment="1">
      <alignment horizontal="right" wrapText="1"/>
    </xf>
    <xf numFmtId="180" fontId="27" fillId="0" borderId="25" xfId="0" applyNumberFormat="1" applyFont="1" applyBorder="1" applyAlignment="1">
      <alignment horizontal="right" wrapText="1"/>
    </xf>
    <xf numFmtId="180" fontId="25" fillId="0" borderId="27" xfId="0" applyNumberFormat="1" applyFont="1" applyBorder="1" applyAlignment="1">
      <alignment horizontal="right" wrapText="1"/>
    </xf>
    <xf numFmtId="10" fontId="27" fillId="0" borderId="25" xfId="35" applyNumberFormat="1" applyFont="1" applyBorder="1" applyAlignment="1">
      <alignment horizontal="right" wrapText="1"/>
    </xf>
    <xf numFmtId="43" fontId="3" fillId="0" borderId="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12" fillId="0" borderId="34" xfId="0" applyNumberFormat="1" applyFont="1" applyBorder="1" applyAlignment="1">
      <alignment horizontal="center" vertical="center"/>
    </xf>
    <xf numFmtId="43" fontId="4" fillId="33" borderId="35" xfId="0" applyNumberFormat="1" applyFont="1" applyFill="1" applyBorder="1" applyAlignment="1">
      <alignment horizontal="center" vertical="center"/>
    </xf>
    <xf numFmtId="0" fontId="4" fillId="33" borderId="14" xfId="0" applyFont="1" applyFill="1" applyBorder="1" applyAlignment="1">
      <alignment horizontal="center" vertical="center"/>
    </xf>
    <xf numFmtId="43" fontId="4" fillId="33" borderId="18" xfId="0" applyNumberFormat="1" applyFont="1" applyFill="1" applyBorder="1" applyAlignment="1">
      <alignment horizontal="center" vertical="center"/>
    </xf>
    <xf numFmtId="43" fontId="4" fillId="33" borderId="15" xfId="0" applyNumberFormat="1" applyFont="1" applyFill="1" applyBorder="1" applyAlignment="1">
      <alignment horizontal="center" vertical="center"/>
    </xf>
    <xf numFmtId="0" fontId="3" fillId="0" borderId="0" xfId="0" applyFont="1" applyAlignment="1">
      <alignment horizontal="center" vertical="center"/>
    </xf>
    <xf numFmtId="31" fontId="8" fillId="0" borderId="0" xfId="0" applyNumberFormat="1" applyFont="1" applyBorder="1" applyAlignment="1">
      <alignment horizontal="center" vertical="center"/>
    </xf>
    <xf numFmtId="31" fontId="4" fillId="0" borderId="35" xfId="0" applyNumberFormat="1" applyFont="1" applyBorder="1" applyAlignment="1">
      <alignment horizontal="center" vertical="center"/>
    </xf>
    <xf numFmtId="31" fontId="4" fillId="0" borderId="14" xfId="0" applyNumberFormat="1" applyFont="1" applyBorder="1" applyAlignment="1">
      <alignment horizontal="center" vertical="center"/>
    </xf>
    <xf numFmtId="31" fontId="4" fillId="0" borderId="18" xfId="0" applyNumberFormat="1" applyFont="1" applyBorder="1" applyAlignment="1">
      <alignment horizontal="center" vertical="center"/>
    </xf>
    <xf numFmtId="31" fontId="4" fillId="0" borderId="15" xfId="0" applyNumberFormat="1" applyFont="1" applyBorder="1" applyAlignment="1">
      <alignment horizontal="center" vertical="center"/>
    </xf>
    <xf numFmtId="43" fontId="3" fillId="0" borderId="0" xfId="0" applyNumberFormat="1" applyFont="1" applyAlignment="1">
      <alignment horizontal="center" vertical="center"/>
    </xf>
    <xf numFmtId="181" fontId="5" fillId="0" borderId="21" xfId="56" applyNumberFormat="1" applyFont="1" applyBorder="1" applyAlignment="1">
      <alignment horizontal="center" vertical="center"/>
    </xf>
    <xf numFmtId="181" fontId="12" fillId="0" borderId="34" xfId="56" applyNumberFormat="1" applyFont="1" applyBorder="1" applyAlignment="1">
      <alignment horizontal="center" vertical="center"/>
    </xf>
    <xf numFmtId="4" fontId="2" fillId="0" borderId="0" xfId="0" applyNumberFormat="1" applyFont="1" applyFill="1" applyAlignment="1">
      <alignment horizontal="left" vertical="center" wrapText="1"/>
    </xf>
    <xf numFmtId="4" fontId="2" fillId="0" borderId="0" xfId="0" applyNumberFormat="1" applyFont="1" applyFill="1" applyBorder="1" applyAlignment="1">
      <alignment horizontal="left" vertical="center" wrapText="1"/>
    </xf>
    <xf numFmtId="43" fontId="4" fillId="0" borderId="35" xfId="0" applyNumberFormat="1" applyFont="1" applyBorder="1" applyAlignment="1">
      <alignment horizontal="center" vertical="center"/>
    </xf>
    <xf numFmtId="43" fontId="4" fillId="0" borderId="14" xfId="0" applyNumberFormat="1" applyFont="1" applyBorder="1" applyAlignment="1">
      <alignment horizontal="center" vertical="center"/>
    </xf>
    <xf numFmtId="43" fontId="8" fillId="0" borderId="0" xfId="0" applyNumberFormat="1" applyFont="1" applyBorder="1" applyAlignment="1">
      <alignment horizontal="center" vertical="center"/>
    </xf>
    <xf numFmtId="43" fontId="2" fillId="0" borderId="0" xfId="0" applyNumberFormat="1" applyFont="1" applyBorder="1" applyAlignment="1">
      <alignment horizontal="right" vertical="center"/>
    </xf>
    <xf numFmtId="49" fontId="5" fillId="0" borderId="10" xfId="0" applyNumberFormat="1" applyFont="1" applyBorder="1" applyAlignment="1">
      <alignment horizontal="center" vertical="center"/>
    </xf>
    <xf numFmtId="49" fontId="4" fillId="0" borderId="21" xfId="0" applyNumberFormat="1" applyFont="1" applyBorder="1" applyAlignment="1">
      <alignment horizontal="center" vertical="center"/>
    </xf>
    <xf numFmtId="43" fontId="4" fillId="0" borderId="0" xfId="0" applyNumberFormat="1" applyFont="1" applyBorder="1" applyAlignment="1">
      <alignment horizontal="left" vertical="center"/>
    </xf>
    <xf numFmtId="0" fontId="3" fillId="0" borderId="0" xfId="43" applyNumberFormat="1" applyFont="1" applyFill="1" applyAlignment="1">
      <alignment horizontal="left" vertical="center"/>
      <protection/>
    </xf>
    <xf numFmtId="49" fontId="5" fillId="0" borderId="21" xfId="43" applyNumberFormat="1" applyFont="1" applyFill="1" applyBorder="1" applyAlignment="1">
      <alignment horizontal="center" vertical="center"/>
      <protection/>
    </xf>
    <xf numFmtId="49" fontId="5" fillId="0" borderId="34" xfId="43" applyNumberFormat="1" applyFont="1" applyFill="1" applyBorder="1" applyAlignment="1">
      <alignment horizontal="center" vertical="center"/>
      <protection/>
    </xf>
    <xf numFmtId="49" fontId="4" fillId="0" borderId="34" xfId="43" applyNumberFormat="1" applyFont="1" applyFill="1" applyBorder="1" applyAlignment="1">
      <alignment horizontal="center" vertical="center"/>
      <protection/>
    </xf>
    <xf numFmtId="49" fontId="7" fillId="0" borderId="21" xfId="43" applyNumberFormat="1" applyFont="1" applyFill="1" applyBorder="1" applyAlignment="1">
      <alignment horizontal="center" vertical="center"/>
      <protection/>
    </xf>
    <xf numFmtId="0" fontId="4" fillId="0" borderId="10" xfId="43" applyNumberFormat="1" applyFont="1" applyFill="1" applyBorder="1" applyAlignment="1">
      <alignment horizontal="center" vertical="center" wrapText="1"/>
      <protection/>
    </xf>
    <xf numFmtId="0" fontId="4" fillId="0" borderId="35" xfId="43" applyFont="1" applyBorder="1" applyAlignment="1">
      <alignment horizontal="center" vertical="center"/>
      <protection/>
    </xf>
    <xf numFmtId="0" fontId="4" fillId="0" borderId="11" xfId="43" applyFont="1" applyBorder="1" applyAlignment="1">
      <alignment horizontal="center" vertical="center"/>
      <protection/>
    </xf>
    <xf numFmtId="0" fontId="4" fillId="0" borderId="14" xfId="43" applyFont="1" applyBorder="1" applyAlignment="1">
      <alignment horizontal="center" vertical="center"/>
      <protection/>
    </xf>
    <xf numFmtId="0" fontId="4" fillId="0" borderId="10" xfId="43" applyFont="1" applyFill="1" applyBorder="1" applyAlignment="1">
      <alignment horizontal="center" vertical="center" wrapText="1"/>
      <protection/>
    </xf>
    <xf numFmtId="0" fontId="4" fillId="0" borderId="34" xfId="43" applyNumberFormat="1" applyFont="1" applyFill="1" applyBorder="1" applyAlignment="1">
      <alignment horizontal="center" vertical="center" wrapText="1"/>
      <protection/>
    </xf>
    <xf numFmtId="0" fontId="4" fillId="0" borderId="34" xfId="43" applyFont="1" applyFill="1" applyBorder="1" applyAlignment="1">
      <alignment horizontal="center" vertical="center" wrapText="1"/>
      <protection/>
    </xf>
    <xf numFmtId="0" fontId="4" fillId="0" borderId="21" xfId="43" applyNumberFormat="1" applyFont="1" applyFill="1" applyBorder="1" applyAlignment="1">
      <alignment horizontal="center" vertical="center" wrapText="1"/>
      <protection/>
    </xf>
    <xf numFmtId="0" fontId="4" fillId="0" borderId="21" xfId="43" applyFont="1" applyFill="1" applyBorder="1" applyAlignment="1">
      <alignment horizontal="center" vertical="center" wrapText="1"/>
      <protection/>
    </xf>
    <xf numFmtId="0" fontId="4" fillId="0" borderId="19" xfId="43" applyFont="1" applyFill="1" applyBorder="1" applyAlignment="1">
      <alignment horizontal="center" vertical="center" wrapText="1"/>
      <protection/>
    </xf>
    <xf numFmtId="0" fontId="4" fillId="0" borderId="13" xfId="43" applyFont="1" applyFill="1" applyBorder="1" applyAlignment="1">
      <alignment horizontal="center" vertical="center" wrapText="1"/>
      <protection/>
    </xf>
    <xf numFmtId="0" fontId="4" fillId="0" borderId="16" xfId="43" applyFont="1" applyFill="1" applyBorder="1" applyAlignment="1">
      <alignment horizontal="center" vertical="center" wrapText="1"/>
      <protection/>
    </xf>
    <xf numFmtId="0" fontId="3" fillId="0" borderId="0" xfId="43" applyFont="1" applyFill="1" applyAlignment="1">
      <alignment horizontal="center" vertical="center"/>
      <protection/>
    </xf>
    <xf numFmtId="49" fontId="6" fillId="0" borderId="21" xfId="43" applyNumberFormat="1" applyFont="1" applyFill="1" applyBorder="1" applyAlignment="1">
      <alignment horizontal="center" vertical="center"/>
      <protection/>
    </xf>
    <xf numFmtId="49" fontId="6" fillId="0" borderId="34" xfId="43" applyNumberFormat="1" applyFont="1" applyFill="1" applyBorder="1" applyAlignment="1">
      <alignment horizontal="center" vertical="center"/>
      <protection/>
    </xf>
    <xf numFmtId="49" fontId="2" fillId="0" borderId="34" xfId="43" applyNumberFormat="1" applyFont="1" applyFill="1" applyBorder="1" applyAlignment="1">
      <alignment horizontal="center" vertical="center"/>
      <protection/>
    </xf>
    <xf numFmtId="0" fontId="2" fillId="0" borderId="10" xfId="43" applyFont="1" applyFill="1" applyBorder="1" applyAlignment="1">
      <alignment horizontal="center" vertical="center" wrapText="1"/>
      <protection/>
    </xf>
    <xf numFmtId="0" fontId="2" fillId="0" borderId="10" xfId="43" applyNumberFormat="1" applyFont="1" applyFill="1" applyBorder="1" applyAlignment="1">
      <alignment horizontal="center" vertical="center" wrapText="1"/>
      <protection/>
    </xf>
    <xf numFmtId="0" fontId="2" fillId="0" borderId="11" xfId="43" applyFont="1" applyBorder="1" applyAlignment="1">
      <alignment horizontal="center" vertical="center"/>
      <protection/>
    </xf>
    <xf numFmtId="0" fontId="2" fillId="0" borderId="14" xfId="43" applyFont="1" applyBorder="1" applyAlignment="1">
      <alignment horizontal="center" vertical="center"/>
      <protection/>
    </xf>
    <xf numFmtId="0" fontId="2" fillId="0" borderId="34" xfId="43" applyNumberFormat="1" applyFont="1" applyFill="1" applyBorder="1" applyAlignment="1">
      <alignment horizontal="center" vertical="center" wrapText="1"/>
      <protection/>
    </xf>
    <xf numFmtId="0" fontId="2" fillId="0" borderId="34" xfId="43" applyFont="1" applyFill="1" applyBorder="1" applyAlignment="1">
      <alignment horizontal="center" vertical="center" wrapText="1"/>
      <protection/>
    </xf>
    <xf numFmtId="0" fontId="2" fillId="0" borderId="21" xfId="43" applyNumberFormat="1" applyFont="1" applyFill="1" applyBorder="1" applyAlignment="1">
      <alignment horizontal="center" vertical="center" wrapText="1"/>
      <protection/>
    </xf>
    <xf numFmtId="0" fontId="2" fillId="0" borderId="21" xfId="43" applyFont="1" applyFill="1" applyBorder="1" applyAlignment="1">
      <alignment horizontal="center" vertical="center" wrapText="1"/>
      <protection/>
    </xf>
    <xf numFmtId="0" fontId="2" fillId="0" borderId="19" xfId="43" applyFont="1" applyFill="1" applyBorder="1" applyAlignment="1">
      <alignment horizontal="center" vertical="center" wrapText="1"/>
      <protection/>
    </xf>
    <xf numFmtId="0" fontId="2" fillId="0" borderId="13" xfId="43" applyFont="1" applyFill="1" applyBorder="1" applyAlignment="1">
      <alignment horizontal="center" vertical="center" wrapText="1"/>
      <protection/>
    </xf>
    <xf numFmtId="0" fontId="2" fillId="0" borderId="16" xfId="43" applyFont="1" applyFill="1" applyBorder="1" applyAlignment="1">
      <alignment horizontal="center" vertical="center" wrapText="1"/>
      <protection/>
    </xf>
    <xf numFmtId="0" fontId="75" fillId="0" borderId="36" xfId="0" applyFont="1" applyBorder="1" applyAlignment="1">
      <alignment horizontal="center" wrapText="1"/>
    </xf>
    <xf numFmtId="0" fontId="75" fillId="0" borderId="29" xfId="0" applyFont="1" applyBorder="1" applyAlignment="1">
      <alignment horizontal="center" wrapText="1"/>
    </xf>
    <xf numFmtId="0" fontId="75" fillId="0" borderId="24" xfId="0" applyFont="1" applyBorder="1" applyAlignment="1">
      <alignment horizontal="center" wrapText="1"/>
    </xf>
    <xf numFmtId="0" fontId="24" fillId="0" borderId="37" xfId="0" applyFont="1" applyBorder="1" applyAlignment="1">
      <alignment horizontal="center" wrapText="1"/>
    </xf>
    <xf numFmtId="0" fontId="24" fillId="0" borderId="38" xfId="0" applyFont="1" applyBorder="1" applyAlignment="1">
      <alignment horizontal="center" wrapText="1"/>
    </xf>
    <xf numFmtId="0" fontId="26" fillId="0" borderId="36" xfId="0" applyFont="1" applyBorder="1" applyAlignment="1">
      <alignment horizontal="justify" wrapText="1"/>
    </xf>
    <xf numFmtId="0" fontId="26" fillId="0" borderId="24" xfId="0" applyFont="1" applyBorder="1" applyAlignment="1">
      <alignment horizontal="justify" wrapText="1"/>
    </xf>
    <xf numFmtId="0" fontId="27" fillId="0" borderId="39" xfId="0" applyFont="1" applyBorder="1" applyAlignment="1">
      <alignment horizontal="right" wrapText="1"/>
    </xf>
    <xf numFmtId="0" fontId="27" fillId="0" borderId="40" xfId="0" applyFont="1" applyBorder="1" applyAlignment="1">
      <alignment horizontal="right" wrapText="1"/>
    </xf>
    <xf numFmtId="4" fontId="27" fillId="0" borderId="41" xfId="0" applyNumberFormat="1" applyFont="1" applyBorder="1" applyAlignment="1">
      <alignment horizontal="right" wrapText="1"/>
    </xf>
    <xf numFmtId="4" fontId="27" fillId="0" borderId="42" xfId="0" applyNumberFormat="1" applyFont="1" applyBorder="1" applyAlignment="1">
      <alignment horizontal="right" wrapText="1"/>
    </xf>
    <xf numFmtId="0" fontId="27" fillId="0" borderId="43" xfId="0" applyFont="1" applyBorder="1" applyAlignment="1">
      <alignment horizontal="right" wrapText="1"/>
    </xf>
    <xf numFmtId="0" fontId="27" fillId="0" borderId="44" xfId="0" applyFont="1" applyBorder="1" applyAlignment="1">
      <alignment horizontal="right" wrapText="1"/>
    </xf>
    <xf numFmtId="0" fontId="25" fillId="0" borderId="45" xfId="0" applyFont="1" applyBorder="1" applyAlignment="1">
      <alignment horizontal="right" wrapText="1"/>
    </xf>
    <xf numFmtId="0" fontId="25" fillId="0" borderId="38" xfId="0" applyFont="1" applyBorder="1" applyAlignment="1">
      <alignment horizontal="right" wrapText="1"/>
    </xf>
    <xf numFmtId="0" fontId="24" fillId="0" borderId="31" xfId="0" applyFont="1" applyBorder="1" applyAlignment="1">
      <alignment horizontal="center" wrapText="1"/>
    </xf>
    <xf numFmtId="0" fontId="24" fillId="0" borderId="28" xfId="0" applyFont="1" applyBorder="1" applyAlignment="1">
      <alignment horizontal="center" wrapText="1"/>
    </xf>
    <xf numFmtId="0" fontId="74" fillId="0" borderId="46"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24" fillId="0" borderId="23" xfId="0" applyFont="1" applyBorder="1" applyAlignment="1">
      <alignment horizontal="center" wrapText="1"/>
    </xf>
    <xf numFmtId="0" fontId="24" fillId="0" borderId="22" xfId="0" applyFont="1" applyBorder="1" applyAlignment="1">
      <alignment horizontal="center" wrapText="1"/>
    </xf>
    <xf numFmtId="0" fontId="74" fillId="0" borderId="49" xfId="0" applyFont="1" applyBorder="1" applyAlignment="1">
      <alignment horizontal="center" wrapText="1"/>
    </xf>
    <xf numFmtId="0" fontId="74" fillId="0" borderId="50" xfId="0" applyFont="1" applyBorder="1" applyAlignment="1">
      <alignment horizontal="center" wrapText="1"/>
    </xf>
    <xf numFmtId="0" fontId="24" fillId="0" borderId="46" xfId="0" applyFont="1" applyBorder="1" applyAlignment="1">
      <alignment horizontal="center" wrapText="1"/>
    </xf>
    <xf numFmtId="0" fontId="24" fillId="0" borderId="47" xfId="0" applyFont="1" applyBorder="1" applyAlignment="1">
      <alignment horizontal="center" wrapText="1"/>
    </xf>
    <xf numFmtId="0" fontId="74" fillId="0" borderId="51" xfId="0" applyFont="1" applyBorder="1" applyAlignment="1">
      <alignment horizontal="center" wrapText="1"/>
    </xf>
    <xf numFmtId="0" fontId="74" fillId="0" borderId="32" xfId="0" applyFont="1" applyBorder="1" applyAlignment="1">
      <alignment horizontal="center" wrapText="1"/>
    </xf>
    <xf numFmtId="0" fontId="27" fillId="0" borderId="52" xfId="0" applyFont="1" applyBorder="1" applyAlignment="1">
      <alignment horizontal="right" wrapText="1"/>
    </xf>
    <xf numFmtId="0" fontId="27" fillId="0" borderId="53" xfId="0" applyFont="1" applyBorder="1" applyAlignment="1">
      <alignment horizontal="right" wrapText="1"/>
    </xf>
    <xf numFmtId="0" fontId="74" fillId="0" borderId="31" xfId="0" applyFont="1" applyBorder="1" applyAlignment="1">
      <alignment horizontal="center" wrapText="1"/>
    </xf>
    <xf numFmtId="0" fontId="74" fillId="0" borderId="24" xfId="0" applyFont="1" applyBorder="1" applyAlignment="1">
      <alignment horizontal="center" wrapText="1"/>
    </xf>
    <xf numFmtId="0" fontId="74" fillId="0" borderId="54" xfId="0" applyFont="1" applyBorder="1" applyAlignment="1">
      <alignment horizontal="center" wrapText="1"/>
    </xf>
    <xf numFmtId="0" fontId="74" fillId="0" borderId="22" xfId="0" applyFont="1" applyBorder="1" applyAlignment="1">
      <alignment horizontal="center" wrapText="1"/>
    </xf>
    <xf numFmtId="0" fontId="74" fillId="0" borderId="23" xfId="0" applyFont="1" applyBorder="1" applyAlignment="1">
      <alignment horizontal="center" wrapText="1"/>
    </xf>
    <xf numFmtId="0" fontId="74" fillId="0" borderId="55" xfId="0" applyFont="1" applyBorder="1" applyAlignment="1">
      <alignment horizontal="center" wrapText="1"/>
    </xf>
    <xf numFmtId="0" fontId="74" fillId="0" borderId="56" xfId="0" applyFont="1" applyBorder="1" applyAlignment="1">
      <alignment horizontal="center" wrapText="1"/>
    </xf>
    <xf numFmtId="0" fontId="25" fillId="0" borderId="31" xfId="0" applyFont="1" applyBorder="1" applyAlignment="1">
      <alignment horizontal="center" wrapText="1"/>
    </xf>
    <xf numFmtId="0" fontId="25" fillId="0" borderId="28" xfId="0" applyFont="1" applyBorder="1" applyAlignment="1">
      <alignment horizontal="center" wrapText="1"/>
    </xf>
    <xf numFmtId="0" fontId="24" fillId="0" borderId="48" xfId="0" applyFont="1" applyBorder="1" applyAlignment="1">
      <alignment horizontal="center" wrapText="1"/>
    </xf>
    <xf numFmtId="0" fontId="74" fillId="0" borderId="28" xfId="0" applyFont="1" applyBorder="1" applyAlignment="1">
      <alignment horizontal="center" wrapText="1"/>
    </xf>
    <xf numFmtId="0" fontId="24" fillId="0" borderId="54" xfId="0" applyFont="1" applyBorder="1" applyAlignment="1">
      <alignment horizontal="center" wrapText="1"/>
    </xf>
    <xf numFmtId="0" fontId="24" fillId="0" borderId="55" xfId="0" applyFont="1" applyBorder="1" applyAlignment="1">
      <alignment horizontal="center" wrapText="1"/>
    </xf>
    <xf numFmtId="0" fontId="24" fillId="0" borderId="56" xfId="0" applyFont="1" applyBorder="1" applyAlignment="1">
      <alignment horizontal="center" wrapText="1"/>
    </xf>
    <xf numFmtId="0" fontId="24" fillId="0" borderId="31" xfId="0" applyFont="1" applyBorder="1" applyAlignment="1">
      <alignment horizontal="justify" wrapText="1"/>
    </xf>
    <xf numFmtId="0" fontId="24" fillId="0" borderId="28" xfId="0" applyFont="1" applyBorder="1" applyAlignment="1">
      <alignment horizontal="justify" wrapText="1"/>
    </xf>
    <xf numFmtId="0" fontId="25" fillId="0" borderId="46" xfId="0" applyFont="1" applyBorder="1" applyAlignment="1">
      <alignment horizontal="justify" wrapText="1"/>
    </xf>
    <xf numFmtId="0" fontId="25" fillId="0" borderId="47" xfId="0" applyFont="1" applyBorder="1" applyAlignment="1">
      <alignment horizontal="justify" wrapText="1"/>
    </xf>
    <xf numFmtId="0" fontId="24" fillId="0" borderId="49" xfId="0" applyFont="1" applyBorder="1" applyAlignment="1">
      <alignment horizontal="center" wrapText="1"/>
    </xf>
    <xf numFmtId="0" fontId="24" fillId="0" borderId="50" xfId="0" applyFont="1" applyBorder="1" applyAlignment="1">
      <alignment horizontal="center" wrapText="1"/>
    </xf>
    <xf numFmtId="0" fontId="24" fillId="0" borderId="43" xfId="0" applyFont="1" applyBorder="1" applyAlignment="1">
      <alignment horizontal="center" wrapText="1"/>
    </xf>
    <xf numFmtId="0" fontId="24" fillId="0" borderId="44" xfId="0" applyFont="1" applyBorder="1" applyAlignment="1">
      <alignment horizontal="center" wrapText="1"/>
    </xf>
    <xf numFmtId="0" fontId="24" fillId="0" borderId="41" xfId="0" applyFont="1" applyBorder="1" applyAlignment="1">
      <alignment horizontal="center" wrapText="1"/>
    </xf>
    <xf numFmtId="0" fontId="24" fillId="0" borderId="29" xfId="0" applyFont="1" applyBorder="1" applyAlignment="1">
      <alignment horizont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常规 3" xfId="42"/>
    <cellStyle name="常规_新会计准则财务报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普通_损益表"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0122;&#22826;\&#23457;&#35745;&#21333;&#20301;\&#27752;&#32599;&#22478;&#25237;\&#35797;&#31639;&#24179;&#34913;&#34920;\&#35797;&#31639;&#24179;&#34913;&#34920;&#65288;&#21512;&#24182;&#65289;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编制说明"/>
      <sheetName val="A18-1合并报表试算平衡"/>
      <sheetName val="A18-2客户确认的合并抵消调整分录"/>
    </sheetNames>
    <sheetDataSet>
      <sheetData sheetId="1">
        <row r="7">
          <cell r="D7">
            <v>993910308.35</v>
          </cell>
          <cell r="H7">
            <v>991730401.65</v>
          </cell>
        </row>
        <row r="10">
          <cell r="D10">
            <v>739351271.28</v>
          </cell>
          <cell r="H10">
            <v>739257024.71</v>
          </cell>
        </row>
        <row r="11">
          <cell r="D11">
            <v>1961141939.74</v>
          </cell>
          <cell r="H11">
            <v>1961042677.61</v>
          </cell>
        </row>
        <row r="14">
          <cell r="D14">
            <v>1622941256.46</v>
          </cell>
          <cell r="H14">
            <v>1631015149.79</v>
          </cell>
        </row>
        <row r="15">
          <cell r="D15">
            <v>4630073018.63</v>
          </cell>
          <cell r="H15">
            <v>4629807710.82</v>
          </cell>
        </row>
        <row r="20">
          <cell r="D20">
            <v>18800000</v>
          </cell>
          <cell r="H20">
            <v>18800000</v>
          </cell>
        </row>
        <row r="23">
          <cell r="H23">
            <v>20724704.55</v>
          </cell>
        </row>
        <row r="25">
          <cell r="D25">
            <v>57081220.02</v>
          </cell>
          <cell r="H25">
            <v>25838008.55</v>
          </cell>
        </row>
        <row r="31">
          <cell r="D31">
            <v>1064784997.03</v>
          </cell>
          <cell r="H31">
            <v>1064690000</v>
          </cell>
        </row>
        <row r="35">
          <cell r="D35">
            <v>6217441.1</v>
          </cell>
          <cell r="H35">
            <v>6214507.81</v>
          </cell>
        </row>
        <row r="50">
          <cell r="D50">
            <v>8292620.94</v>
          </cell>
          <cell r="H50">
            <v>5744498.99</v>
          </cell>
        </row>
        <row r="51">
          <cell r="D51">
            <v>958837</v>
          </cell>
        </row>
        <row r="52">
          <cell r="D52">
            <v>76230</v>
          </cell>
        </row>
        <row r="53">
          <cell r="D53">
            <v>1793136.66</v>
          </cell>
          <cell r="H53">
            <v>876783.82</v>
          </cell>
        </row>
        <row r="56">
          <cell r="D56">
            <v>1012522890.02</v>
          </cell>
          <cell r="H56">
            <v>983636998.43</v>
          </cell>
        </row>
        <row r="57">
          <cell r="D57">
            <v>500500000</v>
          </cell>
          <cell r="H57">
            <v>500500000</v>
          </cell>
        </row>
        <row r="61">
          <cell r="D61">
            <v>1125500000</v>
          </cell>
          <cell r="H61">
            <v>1125500000</v>
          </cell>
        </row>
        <row r="62">
          <cell r="D62">
            <v>1100000000</v>
          </cell>
          <cell r="H62">
            <v>1100000000</v>
          </cell>
        </row>
        <row r="71">
          <cell r="D71">
            <v>103790000</v>
          </cell>
          <cell r="H71">
            <v>103790000</v>
          </cell>
        </row>
        <row r="72">
          <cell r="D72">
            <v>6927119133.55</v>
          </cell>
          <cell r="H72">
            <v>6927119133.55</v>
          </cell>
        </row>
        <row r="74">
          <cell r="D74">
            <v>34195277.07</v>
          </cell>
          <cell r="H74">
            <v>34195277.07</v>
          </cell>
        </row>
        <row r="75">
          <cell r="D75">
            <v>279553327.37</v>
          </cell>
          <cell r="H75">
            <v>307757493.63</v>
          </cell>
        </row>
        <row r="87">
          <cell r="D87">
            <v>1238977586.57</v>
          </cell>
          <cell r="H87">
            <v>1210326139.93</v>
          </cell>
        </row>
        <row r="88">
          <cell r="D88">
            <v>1139857791.89</v>
          </cell>
          <cell r="H88">
            <v>1121230219.75</v>
          </cell>
        </row>
        <row r="89">
          <cell r="D89">
            <v>3111332.68</v>
          </cell>
          <cell r="H89">
            <v>2125354.66</v>
          </cell>
        </row>
        <row r="90">
          <cell r="D90">
            <v>25011.1</v>
          </cell>
        </row>
        <row r="91">
          <cell r="D91">
            <v>28533287.53</v>
          </cell>
          <cell r="H91">
            <v>13925366.56</v>
          </cell>
        </row>
        <row r="92">
          <cell r="D92">
            <v>32440662.08</v>
          </cell>
          <cell r="H92">
            <v>31398467.06</v>
          </cell>
        </row>
        <row r="95">
          <cell r="D95">
            <v>39452.05</v>
          </cell>
          <cell r="H95">
            <v>39452.05</v>
          </cell>
        </row>
        <row r="98">
          <cell r="D98">
            <v>135120766.22</v>
          </cell>
          <cell r="H98">
            <v>134721221</v>
          </cell>
        </row>
        <row r="99">
          <cell r="D99">
            <v>217692</v>
          </cell>
        </row>
        <row r="102">
          <cell r="D102">
            <v>-4492572.12</v>
          </cell>
          <cell r="H102">
            <v>-4492572.12</v>
          </cell>
        </row>
        <row r="104">
          <cell r="D104">
            <v>156474311.2</v>
          </cell>
        </row>
        <row r="105">
          <cell r="D10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42579">
      <selection activeCell="A1" sqref="A1"/>
    </sheetView>
  </sheetViews>
  <sheetFormatPr defaultColWidth="9.00390625" defaultRowHeight="15.7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3:I585"/>
  <sheetViews>
    <sheetView zoomScalePageLayoutView="0" workbookViewId="0" topLeftCell="A37">
      <selection activeCell="F47" sqref="F47"/>
    </sheetView>
  </sheetViews>
  <sheetFormatPr defaultColWidth="9.00390625" defaultRowHeight="15.75"/>
  <cols>
    <col min="1" max="1" width="42.75390625" style="0" bestFit="1" customWidth="1"/>
    <col min="2" max="2" width="13.00390625" style="0" bestFit="1" customWidth="1"/>
    <col min="3" max="3" width="16.125" style="0" bestFit="1" customWidth="1"/>
    <col min="4" max="4" width="14.375" style="0" bestFit="1" customWidth="1"/>
    <col min="5" max="5" width="12.25390625" style="0" bestFit="1" customWidth="1"/>
    <col min="6" max="6" width="14.375" style="0" bestFit="1" customWidth="1"/>
    <col min="8" max="8" width="9.375" style="0" bestFit="1" customWidth="1"/>
  </cols>
  <sheetData>
    <row r="3" s="121" customFormat="1" ht="16.5" thickBot="1">
      <c r="A3" s="120" t="s">
        <v>227</v>
      </c>
    </row>
    <row r="4" spans="1:3" ht="17.25" thickBot="1" thickTop="1">
      <c r="A4" s="122" t="s">
        <v>228</v>
      </c>
      <c r="B4" s="122" t="s">
        <v>229</v>
      </c>
      <c r="C4" s="123" t="s">
        <v>230</v>
      </c>
    </row>
    <row r="5" spans="1:3" ht="15.75">
      <c r="A5" s="124" t="s">
        <v>231</v>
      </c>
      <c r="B5" s="126"/>
      <c r="C5" s="127"/>
    </row>
    <row r="6" spans="1:3" ht="15.75">
      <c r="A6" s="124" t="s">
        <v>232</v>
      </c>
      <c r="B6" s="126"/>
      <c r="C6" s="127"/>
    </row>
    <row r="7" spans="1:3" ht="16.5" thickBot="1">
      <c r="A7" s="129" t="s">
        <v>233</v>
      </c>
      <c r="B7" s="130"/>
      <c r="C7" s="131"/>
    </row>
    <row r="8" spans="1:3" ht="16.5" thickTop="1">
      <c r="A8" s="168"/>
      <c r="B8" s="169"/>
      <c r="C8" s="170"/>
    </row>
    <row r="10" s="121" customFormat="1" ht="16.5" thickBot="1">
      <c r="A10" s="132" t="s">
        <v>234</v>
      </c>
    </row>
    <row r="11" spans="1:6" ht="16.5" thickTop="1">
      <c r="A11" s="332" t="s">
        <v>235</v>
      </c>
      <c r="B11" s="341" t="s">
        <v>229</v>
      </c>
      <c r="C11" s="356"/>
      <c r="D11" s="356"/>
      <c r="E11" s="356"/>
      <c r="F11" s="356"/>
    </row>
    <row r="12" spans="1:6" ht="15.75">
      <c r="A12" s="370"/>
      <c r="B12" s="367" t="s">
        <v>236</v>
      </c>
      <c r="C12" s="368"/>
      <c r="D12" s="367" t="s">
        <v>237</v>
      </c>
      <c r="E12" s="368"/>
      <c r="F12" s="369" t="s">
        <v>238</v>
      </c>
    </row>
    <row r="13" spans="1:6" ht="27.75" thickBot="1">
      <c r="A13" s="333"/>
      <c r="B13" s="134" t="s">
        <v>239</v>
      </c>
      <c r="C13" s="134" t="s">
        <v>240</v>
      </c>
      <c r="D13" s="134" t="s">
        <v>239</v>
      </c>
      <c r="E13" s="134" t="s">
        <v>241</v>
      </c>
      <c r="F13" s="366"/>
    </row>
    <row r="14" spans="1:6" ht="15.75">
      <c r="A14" s="135" t="s">
        <v>242</v>
      </c>
      <c r="B14" s="136"/>
      <c r="C14" s="136"/>
      <c r="D14" s="136"/>
      <c r="E14" s="136"/>
      <c r="F14" s="137"/>
    </row>
    <row r="15" spans="1:6" ht="15.75">
      <c r="A15" s="135" t="s">
        <v>243</v>
      </c>
      <c r="B15" s="136"/>
      <c r="C15" s="136"/>
      <c r="D15" s="136"/>
      <c r="E15" s="136"/>
      <c r="F15" s="137"/>
    </row>
    <row r="16" spans="1:6" ht="15.75">
      <c r="A16" s="138" t="s">
        <v>244</v>
      </c>
      <c r="B16" s="136"/>
      <c r="C16" s="136"/>
      <c r="D16" s="136"/>
      <c r="E16" s="136"/>
      <c r="F16" s="137"/>
    </row>
    <row r="17" spans="1:6" ht="15.75">
      <c r="A17" s="135" t="s">
        <v>245</v>
      </c>
      <c r="B17" s="136"/>
      <c r="C17" s="136"/>
      <c r="D17" s="136"/>
      <c r="E17" s="136"/>
      <c r="F17" s="137"/>
    </row>
    <row r="18" spans="1:6" ht="15.75">
      <c r="A18" s="135" t="s">
        <v>246</v>
      </c>
      <c r="B18" s="136"/>
      <c r="C18" s="136"/>
      <c r="D18" s="136"/>
      <c r="E18" s="136"/>
      <c r="F18" s="137"/>
    </row>
    <row r="19" spans="1:6" ht="16.5" thickBot="1">
      <c r="A19" s="139" t="s">
        <v>247</v>
      </c>
      <c r="B19" s="140"/>
      <c r="C19" s="140"/>
      <c r="D19" s="140"/>
      <c r="E19" s="140"/>
      <c r="F19" s="141"/>
    </row>
    <row r="20" spans="1:6" ht="16.5" thickTop="1">
      <c r="A20" s="171"/>
      <c r="B20" s="172"/>
      <c r="C20" s="172"/>
      <c r="D20" s="172"/>
      <c r="E20" s="172"/>
      <c r="F20" s="172"/>
    </row>
    <row r="21" ht="16.5" thickBot="1"/>
    <row r="22" spans="1:9" ht="16.5" thickTop="1">
      <c r="A22" s="332" t="s">
        <v>248</v>
      </c>
      <c r="B22" s="341" t="s">
        <v>229</v>
      </c>
      <c r="C22" s="356"/>
      <c r="D22" s="356"/>
      <c r="E22" s="342"/>
      <c r="F22" s="341" t="s">
        <v>230</v>
      </c>
      <c r="G22" s="356"/>
      <c r="H22" s="356"/>
      <c r="I22" s="356"/>
    </row>
    <row r="23" spans="1:9" ht="27.75" thickBot="1">
      <c r="A23" s="333"/>
      <c r="B23" s="134" t="s">
        <v>249</v>
      </c>
      <c r="C23" s="134" t="s">
        <v>240</v>
      </c>
      <c r="D23" s="134" t="s">
        <v>237</v>
      </c>
      <c r="E23" s="134" t="s">
        <v>241</v>
      </c>
      <c r="F23" s="134" t="s">
        <v>249</v>
      </c>
      <c r="G23" s="134" t="s">
        <v>240</v>
      </c>
      <c r="H23" s="134" t="s">
        <v>237</v>
      </c>
      <c r="I23" s="143" t="s">
        <v>241</v>
      </c>
    </row>
    <row r="24" spans="1:9" ht="15.75">
      <c r="A24" s="138" t="s">
        <v>250</v>
      </c>
      <c r="B24" s="136"/>
      <c r="C24" s="136"/>
      <c r="D24" s="136"/>
      <c r="E24" s="136"/>
      <c r="F24" s="144">
        <v>441963227.27</v>
      </c>
      <c r="G24" s="136">
        <v>100</v>
      </c>
      <c r="H24" s="144">
        <v>4419632.27</v>
      </c>
      <c r="I24" s="137">
        <v>1</v>
      </c>
    </row>
    <row r="25" spans="1:9" ht="15.75">
      <c r="A25" s="138" t="s">
        <v>251</v>
      </c>
      <c r="B25" s="136"/>
      <c r="C25" s="136"/>
      <c r="D25" s="136"/>
      <c r="E25" s="136"/>
      <c r="F25" s="136"/>
      <c r="G25" s="136"/>
      <c r="H25" s="136"/>
      <c r="I25" s="137"/>
    </row>
    <row r="26" spans="1:9" ht="16.5" thickBot="1">
      <c r="A26" s="139" t="s">
        <v>254</v>
      </c>
      <c r="B26" s="140"/>
      <c r="C26" s="140"/>
      <c r="D26" s="140"/>
      <c r="E26" s="140"/>
      <c r="F26" s="145">
        <v>441963227.27</v>
      </c>
      <c r="G26" s="140">
        <v>100</v>
      </c>
      <c r="H26" s="145">
        <v>4419632.27</v>
      </c>
      <c r="I26" s="141">
        <v>1</v>
      </c>
    </row>
    <row r="27" spans="1:9" ht="16.5" thickTop="1">
      <c r="A27" s="171"/>
      <c r="B27" s="172"/>
      <c r="C27" s="172"/>
      <c r="D27" s="172"/>
      <c r="E27" s="172"/>
      <c r="F27" s="173"/>
      <c r="G27" s="172"/>
      <c r="H27" s="173"/>
      <c r="I27" s="172"/>
    </row>
    <row r="28" spans="1:9" ht="16.5" thickBot="1">
      <c r="A28" s="171"/>
      <c r="B28" s="172"/>
      <c r="C28" s="172"/>
      <c r="D28" s="172"/>
      <c r="E28" s="172"/>
      <c r="F28" s="173"/>
      <c r="G28" s="172"/>
      <c r="H28" s="173"/>
      <c r="I28" s="172"/>
    </row>
    <row r="29" spans="1:9" ht="16.5" thickTop="1">
      <c r="A29" s="361" t="s">
        <v>273</v>
      </c>
      <c r="B29" s="359" t="s">
        <v>230</v>
      </c>
      <c r="C29" s="359" t="s">
        <v>274</v>
      </c>
      <c r="D29" s="363" t="s">
        <v>279</v>
      </c>
      <c r="E29" s="364"/>
      <c r="F29" s="365" t="s">
        <v>229</v>
      </c>
      <c r="G29" s="172"/>
      <c r="H29" s="173"/>
      <c r="I29" s="172"/>
    </row>
    <row r="30" spans="1:9" ht="16.5" thickBot="1">
      <c r="A30" s="362"/>
      <c r="B30" s="360"/>
      <c r="C30" s="360"/>
      <c r="D30" s="134" t="s">
        <v>276</v>
      </c>
      <c r="E30" s="134" t="s">
        <v>277</v>
      </c>
      <c r="F30" s="366"/>
      <c r="G30" s="172"/>
      <c r="H30" s="173"/>
      <c r="I30" s="172"/>
    </row>
    <row r="31" spans="1:9" ht="16.5" thickBot="1">
      <c r="A31" s="179" t="s">
        <v>278</v>
      </c>
      <c r="B31" s="176">
        <v>4419632.27</v>
      </c>
      <c r="C31" s="177"/>
      <c r="D31" s="177"/>
      <c r="E31" s="177"/>
      <c r="F31" s="178"/>
      <c r="G31" s="172"/>
      <c r="H31" s="173"/>
      <c r="I31" s="172"/>
    </row>
    <row r="32" spans="1:9" ht="16.5" customHeight="1" thickTop="1">
      <c r="A32" s="171"/>
      <c r="B32" s="172"/>
      <c r="C32" s="172"/>
      <c r="D32" s="172"/>
      <c r="E32" s="172"/>
      <c r="F32" s="173"/>
      <c r="G32" s="172"/>
      <c r="H32" s="173"/>
      <c r="I32" s="172"/>
    </row>
    <row r="33" spans="1:9" ht="15.75">
      <c r="A33" s="171"/>
      <c r="B33" s="172"/>
      <c r="C33" s="172"/>
      <c r="D33" s="172"/>
      <c r="E33" s="172"/>
      <c r="F33" s="173"/>
      <c r="G33" s="172"/>
      <c r="H33" s="173"/>
      <c r="I33" s="172"/>
    </row>
    <row r="34" ht="16.5" thickBot="1"/>
    <row r="35" spans="1:5" ht="28.5" thickBot="1" thickTop="1">
      <c r="A35" s="146" t="s">
        <v>255</v>
      </c>
      <c r="B35" s="146" t="s">
        <v>229</v>
      </c>
      <c r="C35" s="146" t="s">
        <v>256</v>
      </c>
      <c r="D35" s="146" t="s">
        <v>257</v>
      </c>
      <c r="E35" s="147" t="s">
        <v>258</v>
      </c>
    </row>
    <row r="36" spans="1:5" ht="15.75">
      <c r="A36" s="235" t="s">
        <v>572</v>
      </c>
      <c r="B36" s="236">
        <v>749898178.5</v>
      </c>
      <c r="C36" s="136" t="s">
        <v>574</v>
      </c>
      <c r="D36" s="149"/>
      <c r="E36" s="150"/>
    </row>
    <row r="37" spans="1:5" ht="15.75">
      <c r="A37" s="138"/>
      <c r="B37" s="136"/>
      <c r="C37" s="136"/>
      <c r="D37" s="149"/>
      <c r="E37" s="150"/>
    </row>
    <row r="38" spans="1:5" ht="15.75">
      <c r="A38" s="148"/>
      <c r="B38" s="149"/>
      <c r="C38" s="149"/>
      <c r="D38" s="149"/>
      <c r="E38" s="150"/>
    </row>
    <row r="39" spans="1:5" ht="15.75">
      <c r="A39" s="148"/>
      <c r="B39" s="149"/>
      <c r="C39" s="149"/>
      <c r="D39" s="149"/>
      <c r="E39" s="150"/>
    </row>
    <row r="40" spans="1:5" ht="15.75">
      <c r="A40" s="148"/>
      <c r="B40" s="149"/>
      <c r="C40" s="149"/>
      <c r="D40" s="149"/>
      <c r="E40" s="150"/>
    </row>
    <row r="41" spans="1:5" ht="16.5" thickBot="1">
      <c r="A41" s="151" t="s">
        <v>259</v>
      </c>
      <c r="B41" s="152"/>
      <c r="C41" s="152"/>
      <c r="D41" s="152"/>
      <c r="E41" s="153"/>
    </row>
    <row r="42" ht="16.5" thickTop="1"/>
    <row r="44" s="121" customFormat="1" ht="16.5" thickBot="1">
      <c r="A44" s="155" t="s">
        <v>260</v>
      </c>
    </row>
    <row r="45" spans="1:5" ht="16.5" thickTop="1">
      <c r="A45" s="332" t="s">
        <v>248</v>
      </c>
      <c r="B45" s="341" t="s">
        <v>229</v>
      </c>
      <c r="C45" s="342"/>
      <c r="D45" s="341" t="s">
        <v>230</v>
      </c>
      <c r="E45" s="356"/>
    </row>
    <row r="46" spans="1:5" ht="16.5" thickBot="1">
      <c r="A46" s="333"/>
      <c r="B46" s="134" t="s">
        <v>261</v>
      </c>
      <c r="C46" s="134" t="s">
        <v>240</v>
      </c>
      <c r="D46" s="134" t="s">
        <v>261</v>
      </c>
      <c r="E46" s="143" t="s">
        <v>240</v>
      </c>
    </row>
    <row r="47" spans="1:5" ht="15.75">
      <c r="A47" s="138" t="s">
        <v>250</v>
      </c>
      <c r="B47" s="136">
        <v>798936530.99</v>
      </c>
      <c r="C47" s="247">
        <v>0.40740394898681936</v>
      </c>
      <c r="D47" s="144">
        <v>1381613343.4299998</v>
      </c>
      <c r="E47" s="258">
        <v>1</v>
      </c>
    </row>
    <row r="48" spans="1:5" ht="15.75">
      <c r="A48" s="138" t="s">
        <v>251</v>
      </c>
      <c r="B48" s="136">
        <v>1162106146.62</v>
      </c>
      <c r="C48" s="247">
        <v>0.5925960510131807</v>
      </c>
      <c r="D48" s="144"/>
      <c r="E48" s="258">
        <v>0</v>
      </c>
    </row>
    <row r="49" spans="1:5" ht="15.75">
      <c r="A49" s="138" t="s">
        <v>252</v>
      </c>
      <c r="B49" s="136"/>
      <c r="C49" s="136"/>
      <c r="D49" s="144"/>
      <c r="E49" s="137"/>
    </row>
    <row r="50" spans="1:5" ht="15.75">
      <c r="A50" s="138" t="s">
        <v>253</v>
      </c>
      <c r="B50" s="136"/>
      <c r="C50" s="136"/>
      <c r="D50" s="144"/>
      <c r="E50" s="137"/>
    </row>
    <row r="51" spans="1:5" ht="16.5" thickBot="1">
      <c r="A51" s="139" t="s">
        <v>254</v>
      </c>
      <c r="B51" s="244">
        <f>SUM(B47:B50)</f>
        <v>1961042677.61</v>
      </c>
      <c r="C51" s="244">
        <f>SUM(C47:C50)</f>
        <v>1</v>
      </c>
      <c r="D51" s="244">
        <f>SUM(D47:D50)</f>
        <v>1381613343.4299998</v>
      </c>
      <c r="E51" s="244">
        <f>SUM(E47:E50)</f>
        <v>1</v>
      </c>
    </row>
    <row r="52" spans="1:5" ht="16.5" thickTop="1">
      <c r="A52" s="171"/>
      <c r="B52" s="172"/>
      <c r="C52" s="172"/>
      <c r="D52" s="173"/>
      <c r="E52" s="172"/>
    </row>
    <row r="53" ht="16.5" thickBot="1"/>
    <row r="54" spans="1:6" ht="28.5" thickBot="1" thickTop="1">
      <c r="A54" s="156" t="s">
        <v>255</v>
      </c>
      <c r="B54" s="156" t="s">
        <v>262</v>
      </c>
      <c r="C54" s="156" t="s">
        <v>261</v>
      </c>
      <c r="D54" s="156" t="s">
        <v>263</v>
      </c>
      <c r="E54" s="156" t="s">
        <v>264</v>
      </c>
      <c r="F54" s="157" t="s">
        <v>265</v>
      </c>
    </row>
    <row r="55" spans="1:6" ht="15.75">
      <c r="A55" s="138"/>
      <c r="B55" s="158"/>
      <c r="C55" s="136"/>
      <c r="D55" s="126"/>
      <c r="E55" s="126"/>
      <c r="F55" s="159"/>
    </row>
    <row r="56" spans="1:6" ht="15.75">
      <c r="A56" s="138"/>
      <c r="B56" s="158"/>
      <c r="C56" s="136"/>
      <c r="D56" s="126"/>
      <c r="E56" s="126"/>
      <c r="F56" s="159"/>
    </row>
    <row r="57" spans="1:6" ht="15.75">
      <c r="A57" s="138"/>
      <c r="B57" s="158"/>
      <c r="C57" s="136"/>
      <c r="D57" s="126"/>
      <c r="E57" s="126"/>
      <c r="F57" s="159"/>
    </row>
    <row r="58" spans="1:6" ht="15.75">
      <c r="A58" s="138"/>
      <c r="B58" s="158"/>
      <c r="C58" s="136"/>
      <c r="D58" s="126"/>
      <c r="E58" s="126"/>
      <c r="F58" s="159"/>
    </row>
    <row r="59" spans="1:6" ht="15.75">
      <c r="A59" s="138"/>
      <c r="B59" s="158"/>
      <c r="C59" s="136"/>
      <c r="D59" s="126"/>
      <c r="E59" s="126"/>
      <c r="F59" s="159"/>
    </row>
    <row r="60" spans="1:6" ht="16.5" thickBot="1">
      <c r="A60" s="139" t="s">
        <v>266</v>
      </c>
      <c r="B60" s="160"/>
      <c r="C60" s="140"/>
      <c r="D60" s="130"/>
      <c r="E60" s="130"/>
      <c r="F60" s="161"/>
    </row>
    <row r="61" ht="16.5" thickTop="1"/>
    <row r="63" s="121" customFormat="1" ht="16.5" thickBot="1">
      <c r="A63" s="155" t="s">
        <v>267</v>
      </c>
    </row>
    <row r="64" spans="1:6" ht="16.5" thickTop="1">
      <c r="A64" s="162"/>
      <c r="B64" s="341" t="s">
        <v>229</v>
      </c>
      <c r="C64" s="356"/>
      <c r="D64" s="356"/>
      <c r="E64" s="356"/>
      <c r="F64" s="356"/>
    </row>
    <row r="65" spans="1:6" ht="15.75">
      <c r="A65" s="142" t="s">
        <v>235</v>
      </c>
      <c r="B65" s="367" t="s">
        <v>236</v>
      </c>
      <c r="C65" s="368"/>
      <c r="D65" s="367" t="s">
        <v>237</v>
      </c>
      <c r="E65" s="368"/>
      <c r="F65" s="369" t="s">
        <v>238</v>
      </c>
    </row>
    <row r="66" spans="1:6" ht="27.75" thickBot="1">
      <c r="A66" s="163"/>
      <c r="B66" s="134" t="s">
        <v>239</v>
      </c>
      <c r="C66" s="164" t="s">
        <v>240</v>
      </c>
      <c r="D66" s="134" t="s">
        <v>239</v>
      </c>
      <c r="E66" s="134" t="s">
        <v>241</v>
      </c>
      <c r="F66" s="366"/>
    </row>
    <row r="67" spans="1:6" ht="15.75">
      <c r="A67" s="135" t="s">
        <v>242</v>
      </c>
      <c r="B67" s="136"/>
      <c r="C67" s="136"/>
      <c r="D67" s="136"/>
      <c r="E67" s="136"/>
      <c r="F67" s="137"/>
    </row>
    <row r="68" spans="1:6" ht="15.75">
      <c r="A68" s="135" t="s">
        <v>268</v>
      </c>
      <c r="B68" s="136"/>
      <c r="C68" s="136"/>
      <c r="D68" s="136"/>
      <c r="E68" s="136"/>
      <c r="F68" s="137"/>
    </row>
    <row r="69" spans="1:6" ht="15.75">
      <c r="A69" s="138" t="s">
        <v>244</v>
      </c>
      <c r="B69" s="136"/>
      <c r="C69" s="136"/>
      <c r="D69" s="136"/>
      <c r="E69" s="136"/>
      <c r="F69" s="137"/>
    </row>
    <row r="70" spans="1:6" ht="15.75">
      <c r="A70" s="138" t="s">
        <v>269</v>
      </c>
      <c r="B70" s="136"/>
      <c r="C70" s="136"/>
      <c r="D70" s="136"/>
      <c r="E70" s="136"/>
      <c r="F70" s="137"/>
    </row>
    <row r="71" spans="1:6" ht="16.5" thickBot="1">
      <c r="A71" s="165" t="s">
        <v>270</v>
      </c>
      <c r="B71" s="166"/>
      <c r="C71" s="166"/>
      <c r="D71" s="166"/>
      <c r="E71" s="166"/>
      <c r="F71" s="167"/>
    </row>
    <row r="72" spans="1:6" ht="16.5" thickBot="1">
      <c r="A72" s="139" t="s">
        <v>247</v>
      </c>
      <c r="B72" s="140"/>
      <c r="C72" s="140"/>
      <c r="D72" s="140"/>
      <c r="E72" s="140"/>
      <c r="F72" s="141"/>
    </row>
    <row r="73" ht="16.5" thickTop="1"/>
    <row r="74" ht="16.5" thickBot="1"/>
    <row r="75" spans="1:9" ht="16.5" thickTop="1">
      <c r="A75" s="332" t="s">
        <v>248</v>
      </c>
      <c r="B75" s="341" t="s">
        <v>229</v>
      </c>
      <c r="C75" s="356"/>
      <c r="D75" s="356"/>
      <c r="E75" s="342"/>
      <c r="F75" s="341" t="s">
        <v>230</v>
      </c>
      <c r="G75" s="356"/>
      <c r="H75" s="356"/>
      <c r="I75" s="356"/>
    </row>
    <row r="76" spans="1:9" ht="27.75" thickBot="1">
      <c r="A76" s="333"/>
      <c r="B76" s="134" t="s">
        <v>249</v>
      </c>
      <c r="C76" s="134" t="s">
        <v>271</v>
      </c>
      <c r="D76" s="134" t="s">
        <v>237</v>
      </c>
      <c r="E76" s="134" t="s">
        <v>272</v>
      </c>
      <c r="F76" s="134" t="s">
        <v>249</v>
      </c>
      <c r="G76" s="134" t="s">
        <v>271</v>
      </c>
      <c r="H76" s="134" t="s">
        <v>237</v>
      </c>
      <c r="I76" s="143" t="s">
        <v>272</v>
      </c>
    </row>
    <row r="77" spans="1:9" ht="15.75">
      <c r="A77" s="138" t="s">
        <v>250</v>
      </c>
      <c r="B77" s="136"/>
      <c r="C77" s="136"/>
      <c r="D77" s="136"/>
      <c r="E77" s="136"/>
      <c r="F77" s="144">
        <v>197729034.95</v>
      </c>
      <c r="G77" s="136">
        <v>95.84</v>
      </c>
      <c r="H77" s="144">
        <v>1977290.35</v>
      </c>
      <c r="I77" s="137">
        <v>1</v>
      </c>
    </row>
    <row r="78" spans="1:9" ht="15.75">
      <c r="A78" s="138" t="s">
        <v>251</v>
      </c>
      <c r="B78" s="136"/>
      <c r="C78" s="136"/>
      <c r="D78" s="136"/>
      <c r="E78" s="136"/>
      <c r="F78" s="144">
        <v>7711871.3</v>
      </c>
      <c r="G78" s="136">
        <v>3.74</v>
      </c>
      <c r="H78" s="144">
        <v>385593.56</v>
      </c>
      <c r="I78" s="137">
        <v>5</v>
      </c>
    </row>
    <row r="79" spans="1:9" ht="15.75">
      <c r="A79" s="138" t="s">
        <v>252</v>
      </c>
      <c r="B79" s="136"/>
      <c r="C79" s="136"/>
      <c r="D79" s="136"/>
      <c r="E79" s="136"/>
      <c r="F79" s="144">
        <v>869597.53</v>
      </c>
      <c r="G79" s="136">
        <v>0.42</v>
      </c>
      <c r="H79" s="144">
        <v>86959.75</v>
      </c>
      <c r="I79" s="137">
        <v>10</v>
      </c>
    </row>
    <row r="80" spans="1:9" ht="15.75">
      <c r="A80" s="138" t="s">
        <v>253</v>
      </c>
      <c r="B80" s="136"/>
      <c r="C80" s="136"/>
      <c r="D80" s="136"/>
      <c r="E80" s="136"/>
      <c r="F80" s="136"/>
      <c r="G80" s="136"/>
      <c r="H80" s="136"/>
      <c r="I80" s="137"/>
    </row>
    <row r="81" spans="1:9" ht="16.5" thickBot="1">
      <c r="A81" s="139" t="s">
        <v>254</v>
      </c>
      <c r="B81" s="140"/>
      <c r="C81" s="140"/>
      <c r="D81" s="140"/>
      <c r="E81" s="140"/>
      <c r="F81" s="145">
        <v>206310503.78</v>
      </c>
      <c r="G81" s="140">
        <v>100</v>
      </c>
      <c r="H81" s="145">
        <v>2449843.66</v>
      </c>
      <c r="I81" s="141"/>
    </row>
    <row r="82" ht="16.5" thickTop="1"/>
    <row r="83" ht="16.5" thickBot="1">
      <c r="A83" s="154" t="s">
        <v>237</v>
      </c>
    </row>
    <row r="84" spans="1:6" ht="16.5" thickTop="1">
      <c r="A84" s="332" t="s">
        <v>273</v>
      </c>
      <c r="B84" s="359" t="s">
        <v>230</v>
      </c>
      <c r="C84" s="359" t="s">
        <v>274</v>
      </c>
      <c r="D84" s="341" t="s">
        <v>275</v>
      </c>
      <c r="E84" s="342"/>
      <c r="F84" s="365" t="s">
        <v>229</v>
      </c>
    </row>
    <row r="85" spans="1:6" ht="16.5" thickBot="1">
      <c r="A85" s="333"/>
      <c r="B85" s="360"/>
      <c r="C85" s="360"/>
      <c r="D85" s="134" t="s">
        <v>276</v>
      </c>
      <c r="E85" s="134" t="s">
        <v>277</v>
      </c>
      <c r="F85" s="366"/>
    </row>
    <row r="86" spans="1:6" ht="16.5" thickBot="1">
      <c r="A86" s="175" t="s">
        <v>278</v>
      </c>
      <c r="B86" s="176">
        <v>2449843.66</v>
      </c>
      <c r="C86" s="177"/>
      <c r="D86" s="177"/>
      <c r="E86" s="177"/>
      <c r="F86" s="178"/>
    </row>
    <row r="87" ht="16.5" thickTop="1"/>
    <row r="89" ht="16.5" thickBot="1">
      <c r="A89" s="154" t="s">
        <v>280</v>
      </c>
    </row>
    <row r="90" spans="1:3" ht="17.25" thickBot="1" thickTop="1">
      <c r="A90" s="156" t="s">
        <v>281</v>
      </c>
      <c r="B90" s="156" t="s">
        <v>229</v>
      </c>
      <c r="C90" s="157" t="s">
        <v>230</v>
      </c>
    </row>
    <row r="91" spans="1:3" ht="15.75">
      <c r="A91" s="135" t="s">
        <v>282</v>
      </c>
      <c r="B91" s="136"/>
      <c r="C91" s="181">
        <v>192790503.78</v>
      </c>
    </row>
    <row r="92" spans="1:3" ht="15.75">
      <c r="A92" s="135" t="s">
        <v>283</v>
      </c>
      <c r="B92" s="136"/>
      <c r="C92" s="181">
        <v>13520000</v>
      </c>
    </row>
    <row r="93" spans="1:3" ht="16.5" thickBot="1">
      <c r="A93" s="139" t="s">
        <v>266</v>
      </c>
      <c r="B93" s="177"/>
      <c r="C93" s="182">
        <v>206310503.78</v>
      </c>
    </row>
    <row r="94" ht="16.5" thickTop="1"/>
    <row r="96" ht="16.5" thickBot="1">
      <c r="A96" s="154" t="s">
        <v>284</v>
      </c>
    </row>
    <row r="97" spans="1:7" ht="48" customHeight="1" thickTop="1">
      <c r="A97" s="332" t="s">
        <v>255</v>
      </c>
      <c r="B97" s="359" t="s">
        <v>285</v>
      </c>
      <c r="C97" s="359" t="s">
        <v>281</v>
      </c>
      <c r="D97" s="359" t="s">
        <v>229</v>
      </c>
      <c r="E97" s="359" t="s">
        <v>264</v>
      </c>
      <c r="F97" s="359" t="s">
        <v>286</v>
      </c>
      <c r="G97" s="174" t="s">
        <v>237</v>
      </c>
    </row>
    <row r="98" spans="1:7" ht="16.5" thickBot="1">
      <c r="A98" s="333"/>
      <c r="B98" s="360"/>
      <c r="C98" s="360"/>
      <c r="D98" s="360"/>
      <c r="E98" s="360"/>
      <c r="F98" s="360"/>
      <c r="G98" s="143" t="s">
        <v>229</v>
      </c>
    </row>
    <row r="99" spans="1:7" ht="15.75">
      <c r="A99" s="138"/>
      <c r="B99" s="158"/>
      <c r="C99" s="158"/>
      <c r="D99" s="136"/>
      <c r="E99" s="136"/>
      <c r="F99" s="136"/>
      <c r="G99" s="137"/>
    </row>
    <row r="100" spans="1:7" ht="15.75">
      <c r="A100" s="138"/>
      <c r="B100" s="158"/>
      <c r="C100" s="158"/>
      <c r="D100" s="136"/>
      <c r="E100" s="136"/>
      <c r="F100" s="136"/>
      <c r="G100" s="137"/>
    </row>
    <row r="101" spans="1:7" ht="15.75">
      <c r="A101" s="138"/>
      <c r="B101" s="158"/>
      <c r="C101" s="158"/>
      <c r="D101" s="136"/>
      <c r="E101" s="136"/>
      <c r="F101" s="136"/>
      <c r="G101" s="137"/>
    </row>
    <row r="102" spans="1:7" ht="15.75">
      <c r="A102" s="138"/>
      <c r="B102" s="158"/>
      <c r="C102" s="158"/>
      <c r="D102" s="136"/>
      <c r="E102" s="136"/>
      <c r="F102" s="136"/>
      <c r="G102" s="137"/>
    </row>
    <row r="103" spans="1:7" ht="15.75">
      <c r="A103" s="138"/>
      <c r="B103" s="158"/>
      <c r="C103" s="158"/>
      <c r="D103" s="136"/>
      <c r="E103" s="136"/>
      <c r="F103" s="136"/>
      <c r="G103" s="137"/>
    </row>
    <row r="104" spans="1:7" ht="16.5" thickBot="1">
      <c r="A104" s="139" t="s">
        <v>266</v>
      </c>
      <c r="B104" s="183" t="s">
        <v>287</v>
      </c>
      <c r="C104" s="183"/>
      <c r="D104" s="177" t="s">
        <v>287</v>
      </c>
      <c r="E104" s="177" t="s">
        <v>287</v>
      </c>
      <c r="F104" s="177"/>
      <c r="G104" s="178"/>
    </row>
    <row r="105" ht="16.5" thickTop="1"/>
    <row r="107" s="121" customFormat="1" ht="16.5" thickBot="1">
      <c r="A107" s="155" t="s">
        <v>288</v>
      </c>
    </row>
    <row r="108" spans="1:4" ht="16.5" thickTop="1">
      <c r="A108" s="354" t="s">
        <v>289</v>
      </c>
      <c r="B108" s="341" t="s">
        <v>229</v>
      </c>
      <c r="C108" s="356"/>
      <c r="D108" s="356"/>
    </row>
    <row r="109" spans="1:4" ht="16.5" thickBot="1">
      <c r="A109" s="355"/>
      <c r="B109" s="134" t="s">
        <v>236</v>
      </c>
      <c r="C109" s="134" t="s">
        <v>290</v>
      </c>
      <c r="D109" s="143" t="s">
        <v>238</v>
      </c>
    </row>
    <row r="110" spans="1:4" ht="15.75">
      <c r="A110" s="135" t="s">
        <v>291</v>
      </c>
      <c r="B110" s="184"/>
      <c r="C110" s="184"/>
      <c r="D110" s="185"/>
    </row>
    <row r="111" spans="1:4" ht="15.75">
      <c r="A111" s="135" t="s">
        <v>292</v>
      </c>
      <c r="B111" s="184"/>
      <c r="C111" s="184"/>
      <c r="D111" s="185"/>
    </row>
    <row r="112" spans="1:4" ht="15.75">
      <c r="A112" s="135" t="s">
        <v>293</v>
      </c>
      <c r="B112" s="184"/>
      <c r="C112" s="184"/>
      <c r="D112" s="185"/>
    </row>
    <row r="113" spans="1:4" ht="16.5" thickBot="1">
      <c r="A113" s="160" t="s">
        <v>294</v>
      </c>
      <c r="B113" s="186"/>
      <c r="C113" s="186"/>
      <c r="D113" s="187"/>
    </row>
    <row r="114" ht="16.5" thickTop="1"/>
    <row r="116" ht="15.75">
      <c r="A116" s="154" t="s">
        <v>295</v>
      </c>
    </row>
    <row r="118" ht="16.5" thickBot="1">
      <c r="A118" s="154" t="s">
        <v>296</v>
      </c>
    </row>
    <row r="119" spans="1:2" ht="17.25" thickBot="1" thickTop="1">
      <c r="A119" s="156" t="s">
        <v>297</v>
      </c>
      <c r="B119" s="188" t="s">
        <v>298</v>
      </c>
    </row>
    <row r="120" spans="1:2" ht="15.75">
      <c r="A120" s="189" t="s">
        <v>299</v>
      </c>
      <c r="B120" s="137"/>
    </row>
    <row r="121" spans="1:2" ht="15.75">
      <c r="A121" s="189" t="s">
        <v>300</v>
      </c>
      <c r="B121" s="137"/>
    </row>
    <row r="122" spans="1:2" ht="15.75">
      <c r="A122" s="189" t="s">
        <v>301</v>
      </c>
      <c r="B122" s="137"/>
    </row>
    <row r="123" spans="1:2" ht="15.75">
      <c r="A123" s="189" t="s">
        <v>302</v>
      </c>
      <c r="B123" s="137"/>
    </row>
    <row r="124" spans="1:2" ht="16.5" thickBot="1">
      <c r="A124" s="190" t="s">
        <v>303</v>
      </c>
      <c r="B124" s="178"/>
    </row>
    <row r="125" ht="16.5" thickTop="1"/>
    <row r="127" s="121" customFormat="1" ht="16.5" thickBot="1">
      <c r="A127" s="155" t="s">
        <v>304</v>
      </c>
    </row>
    <row r="128" spans="1:6" ht="28.5" thickBot="1" thickTop="1">
      <c r="A128" s="156" t="s">
        <v>305</v>
      </c>
      <c r="B128" s="156" t="s">
        <v>306</v>
      </c>
      <c r="C128" s="156" t="s">
        <v>307</v>
      </c>
      <c r="D128" s="156" t="s">
        <v>308</v>
      </c>
      <c r="E128" s="156" t="s">
        <v>309</v>
      </c>
      <c r="F128" s="157" t="s">
        <v>266</v>
      </c>
    </row>
    <row r="129" spans="1:6" ht="15.75">
      <c r="A129" s="135" t="s">
        <v>310</v>
      </c>
      <c r="B129" s="136"/>
      <c r="C129" s="136"/>
      <c r="D129" s="136"/>
      <c r="E129" s="136"/>
      <c r="F129" s="137"/>
    </row>
    <row r="130" spans="1:6" ht="15.75">
      <c r="A130" s="138" t="s">
        <v>311</v>
      </c>
      <c r="B130" s="144">
        <v>69081903.07</v>
      </c>
      <c r="C130" s="144">
        <v>55913313.74</v>
      </c>
      <c r="D130" s="144">
        <v>767009</v>
      </c>
      <c r="E130" s="144">
        <v>976313.08</v>
      </c>
      <c r="F130" s="181">
        <v>126738538.89</v>
      </c>
    </row>
    <row r="131" spans="1:6" ht="15.75">
      <c r="A131" s="138" t="s">
        <v>312</v>
      </c>
      <c r="B131" s="136"/>
      <c r="C131" s="136"/>
      <c r="D131" s="136"/>
      <c r="E131" s="136"/>
      <c r="F131" s="137"/>
    </row>
    <row r="132" spans="1:6" ht="15.75">
      <c r="A132" s="135" t="s">
        <v>313</v>
      </c>
      <c r="B132" s="136"/>
      <c r="C132" s="136"/>
      <c r="D132" s="136"/>
      <c r="E132" s="136"/>
      <c r="F132" s="137"/>
    </row>
    <row r="133" spans="1:6" ht="15.75">
      <c r="A133" s="135" t="s">
        <v>314</v>
      </c>
      <c r="B133" s="136"/>
      <c r="C133" s="136"/>
      <c r="D133" s="136"/>
      <c r="E133" s="136"/>
      <c r="F133" s="137"/>
    </row>
    <row r="134" spans="1:6" ht="15.75">
      <c r="A134" s="138" t="s">
        <v>316</v>
      </c>
      <c r="B134" s="136"/>
      <c r="C134" s="136"/>
      <c r="D134" s="136"/>
      <c r="E134" s="136"/>
      <c r="F134" s="137"/>
    </row>
    <row r="135" spans="1:6" ht="15.75">
      <c r="A135" s="138" t="s">
        <v>317</v>
      </c>
      <c r="B135" s="136"/>
      <c r="C135" s="136"/>
      <c r="D135" s="136"/>
      <c r="E135" s="136"/>
      <c r="F135" s="137"/>
    </row>
    <row r="136" spans="1:6" ht="15.75">
      <c r="A136" s="135" t="s">
        <v>318</v>
      </c>
      <c r="B136" s="136"/>
      <c r="C136" s="136"/>
      <c r="D136" s="136"/>
      <c r="E136" s="136"/>
      <c r="F136" s="137"/>
    </row>
    <row r="137" spans="1:6" ht="15.75">
      <c r="A137" s="138" t="s">
        <v>311</v>
      </c>
      <c r="B137" s="144">
        <v>19089685.67</v>
      </c>
      <c r="C137" s="144">
        <v>48054770.92</v>
      </c>
      <c r="D137" s="144">
        <v>331733.56</v>
      </c>
      <c r="E137" s="144">
        <v>840557.97</v>
      </c>
      <c r="F137" s="181">
        <v>68316748.12</v>
      </c>
    </row>
    <row r="138" spans="1:6" ht="15.75">
      <c r="A138" s="138" t="s">
        <v>312</v>
      </c>
      <c r="B138" s="136"/>
      <c r="C138" s="136"/>
      <c r="D138" s="136"/>
      <c r="E138" s="136"/>
      <c r="F138" s="137"/>
    </row>
    <row r="139" spans="1:6" ht="15.75">
      <c r="A139" s="138" t="s">
        <v>316</v>
      </c>
      <c r="B139" s="136"/>
      <c r="C139" s="136"/>
      <c r="D139" s="136"/>
      <c r="E139" s="136"/>
      <c r="F139" s="137"/>
    </row>
    <row r="140" spans="1:6" ht="15.75">
      <c r="A140" s="138" t="s">
        <v>317</v>
      </c>
      <c r="B140" s="136"/>
      <c r="C140" s="136"/>
      <c r="D140" s="136"/>
      <c r="E140" s="136"/>
      <c r="F140" s="137"/>
    </row>
    <row r="141" spans="1:6" ht="15.75">
      <c r="A141" s="135" t="s">
        <v>319</v>
      </c>
      <c r="B141" s="136"/>
      <c r="C141" s="136"/>
      <c r="D141" s="136"/>
      <c r="E141" s="136"/>
      <c r="F141" s="137"/>
    </row>
    <row r="142" spans="1:6" ht="15.75">
      <c r="A142" s="135" t="s">
        <v>320</v>
      </c>
      <c r="B142" s="136"/>
      <c r="C142" s="136"/>
      <c r="D142" s="136"/>
      <c r="E142" s="136"/>
      <c r="F142" s="137"/>
    </row>
    <row r="143" spans="1:6" ht="15.75">
      <c r="A143" s="138" t="s">
        <v>321</v>
      </c>
      <c r="B143" s="144">
        <v>49992217.4</v>
      </c>
      <c r="C143" s="144">
        <v>7858542.82</v>
      </c>
      <c r="D143" s="144">
        <v>435275.44</v>
      </c>
      <c r="E143" s="144">
        <v>135755.11</v>
      </c>
      <c r="F143" s="181">
        <v>58421790.77</v>
      </c>
    </row>
    <row r="144" spans="1:6" ht="16.5" thickBot="1">
      <c r="A144" s="191" t="s">
        <v>322</v>
      </c>
      <c r="B144" s="177"/>
      <c r="C144" s="177"/>
      <c r="D144" s="177"/>
      <c r="E144" s="177"/>
      <c r="F144" s="178"/>
    </row>
    <row r="145" ht="16.5" thickTop="1"/>
    <row r="147" s="121" customFormat="1" ht="16.5" thickBot="1">
      <c r="A147" s="155" t="s">
        <v>323</v>
      </c>
    </row>
    <row r="148" spans="1:4" ht="28.5" thickBot="1" thickTop="1">
      <c r="A148" s="156" t="s">
        <v>305</v>
      </c>
      <c r="B148" s="156" t="s">
        <v>324</v>
      </c>
      <c r="C148" s="156" t="s">
        <v>325</v>
      </c>
      <c r="D148" s="157" t="s">
        <v>266</v>
      </c>
    </row>
    <row r="149" spans="1:4" ht="15.75">
      <c r="A149" s="135" t="s">
        <v>310</v>
      </c>
      <c r="B149" s="136"/>
      <c r="C149" s="136"/>
      <c r="D149" s="137"/>
    </row>
    <row r="150" spans="1:4" ht="15.75">
      <c r="A150" s="138" t="s">
        <v>311</v>
      </c>
      <c r="B150" s="144">
        <v>949970.51</v>
      </c>
      <c r="C150" s="144">
        <v>2129380000</v>
      </c>
      <c r="D150" s="181">
        <v>2130329970.51</v>
      </c>
    </row>
    <row r="151" spans="1:4" ht="15.75">
      <c r="A151" s="138" t="s">
        <v>312</v>
      </c>
      <c r="B151" s="136"/>
      <c r="C151" s="136"/>
      <c r="D151" s="137"/>
    </row>
    <row r="152" spans="1:4" ht="15.75">
      <c r="A152" s="138" t="s">
        <v>316</v>
      </c>
      <c r="B152" s="136"/>
      <c r="C152" s="136"/>
      <c r="D152" s="137"/>
    </row>
    <row r="153" spans="1:4" ht="15.75">
      <c r="A153" s="138" t="s">
        <v>317</v>
      </c>
      <c r="B153" s="136"/>
      <c r="C153" s="136"/>
      <c r="D153" s="137"/>
    </row>
    <row r="154" spans="1:4" ht="15.75">
      <c r="A154" s="135" t="s">
        <v>326</v>
      </c>
      <c r="B154" s="136"/>
      <c r="C154" s="136"/>
      <c r="D154" s="137"/>
    </row>
    <row r="155" spans="1:4" ht="15.75">
      <c r="A155" s="138" t="s">
        <v>311</v>
      </c>
      <c r="B155" s="144">
        <v>807474.95</v>
      </c>
      <c r="C155" s="144">
        <v>532345000</v>
      </c>
      <c r="D155" s="181">
        <v>533152474.95</v>
      </c>
    </row>
    <row r="156" spans="1:4" ht="15.75">
      <c r="A156" s="138" t="s">
        <v>312</v>
      </c>
      <c r="B156" s="136"/>
      <c r="C156" s="136"/>
      <c r="D156" s="137"/>
    </row>
    <row r="157" spans="1:4" ht="15.75">
      <c r="A157" s="135" t="s">
        <v>327</v>
      </c>
      <c r="B157" s="136"/>
      <c r="C157" s="136"/>
      <c r="D157" s="137"/>
    </row>
    <row r="158" spans="1:4" ht="15.75">
      <c r="A158" s="138" t="s">
        <v>316</v>
      </c>
      <c r="B158" s="136"/>
      <c r="C158" s="136"/>
      <c r="D158" s="137"/>
    </row>
    <row r="159" spans="1:4" ht="15.75">
      <c r="A159" s="138" t="s">
        <v>317</v>
      </c>
      <c r="B159" s="136"/>
      <c r="C159" s="136"/>
      <c r="D159" s="137"/>
    </row>
    <row r="160" spans="1:4" ht="15.75">
      <c r="A160" s="135" t="s">
        <v>319</v>
      </c>
      <c r="B160" s="136"/>
      <c r="C160" s="136"/>
      <c r="D160" s="137"/>
    </row>
    <row r="161" spans="1:4" ht="15.75">
      <c r="A161" s="135" t="s">
        <v>320</v>
      </c>
      <c r="B161" s="136"/>
      <c r="C161" s="136"/>
      <c r="D161" s="137"/>
    </row>
    <row r="162" spans="1:4" ht="15.75">
      <c r="A162" s="138" t="s">
        <v>321</v>
      </c>
      <c r="B162" s="144">
        <v>142495.56</v>
      </c>
      <c r="C162" s="144">
        <v>1597035000</v>
      </c>
      <c r="D162" s="181">
        <v>1597177495.56</v>
      </c>
    </row>
    <row r="163" spans="1:4" ht="16.5" thickBot="1">
      <c r="A163" s="191" t="s">
        <v>322</v>
      </c>
      <c r="B163" s="177"/>
      <c r="C163" s="177"/>
      <c r="D163" s="178"/>
    </row>
    <row r="164" ht="16.5" thickTop="1"/>
    <row r="166" s="121" customFormat="1" ht="16.5" thickBot="1">
      <c r="A166" s="155" t="s">
        <v>328</v>
      </c>
    </row>
    <row r="167" spans="1:5" ht="16.5" thickTop="1">
      <c r="A167" s="332" t="s">
        <v>329</v>
      </c>
      <c r="B167" s="341" t="s">
        <v>229</v>
      </c>
      <c r="C167" s="342"/>
      <c r="D167" s="341" t="s">
        <v>230</v>
      </c>
      <c r="E167" s="356"/>
    </row>
    <row r="168" spans="1:5" ht="27.75" thickBot="1">
      <c r="A168" s="333"/>
      <c r="B168" s="134" t="s">
        <v>328</v>
      </c>
      <c r="C168" s="134" t="s">
        <v>330</v>
      </c>
      <c r="D168" s="134" t="s">
        <v>328</v>
      </c>
      <c r="E168" s="143" t="s">
        <v>330</v>
      </c>
    </row>
    <row r="169" spans="1:5" ht="15.75">
      <c r="A169" s="135" t="s">
        <v>331</v>
      </c>
      <c r="B169" s="136"/>
      <c r="C169" s="136"/>
      <c r="D169" s="144">
        <v>1717368.98</v>
      </c>
      <c r="E169" s="181">
        <v>6869475.95</v>
      </c>
    </row>
    <row r="170" spans="1:5" ht="15.75">
      <c r="A170" s="135" t="s">
        <v>332</v>
      </c>
      <c r="B170" s="136"/>
      <c r="C170" s="136"/>
      <c r="D170" s="136"/>
      <c r="E170" s="137"/>
    </row>
    <row r="171" spans="1:5" ht="15.75">
      <c r="A171" s="135" t="s">
        <v>333</v>
      </c>
      <c r="B171" s="136"/>
      <c r="C171" s="136"/>
      <c r="D171" s="136"/>
      <c r="E171" s="137"/>
    </row>
    <row r="172" spans="1:5" ht="15.75">
      <c r="A172" s="138"/>
      <c r="B172" s="136"/>
      <c r="C172" s="136"/>
      <c r="D172" s="136"/>
      <c r="E172" s="137"/>
    </row>
    <row r="173" spans="1:5" ht="16.5" thickBot="1">
      <c r="A173" s="139" t="s">
        <v>266</v>
      </c>
      <c r="B173" s="140"/>
      <c r="C173" s="140"/>
      <c r="D173" s="192">
        <v>1717368.98</v>
      </c>
      <c r="E173" s="193">
        <v>6869475.95</v>
      </c>
    </row>
    <row r="174" ht="16.5" thickTop="1"/>
    <row r="176" s="121" customFormat="1" ht="16.5" thickBot="1">
      <c r="A176" s="155" t="s">
        <v>334</v>
      </c>
    </row>
    <row r="177" spans="1:5" ht="17.25" thickBot="1" thickTop="1">
      <c r="A177" s="347" t="s">
        <v>228</v>
      </c>
      <c r="B177" s="358" t="s">
        <v>229</v>
      </c>
      <c r="C177" s="338"/>
      <c r="D177" s="358" t="s">
        <v>230</v>
      </c>
      <c r="E177" s="337"/>
    </row>
    <row r="178" spans="1:5" ht="16.5" thickBot="1">
      <c r="A178" s="357"/>
      <c r="B178" s="134" t="s">
        <v>239</v>
      </c>
      <c r="C178" s="134" t="s">
        <v>240</v>
      </c>
      <c r="D178" s="134" t="s">
        <v>239</v>
      </c>
      <c r="E178" s="143" t="s">
        <v>240</v>
      </c>
    </row>
    <row r="179" spans="1:5" ht="15.75">
      <c r="A179" s="138" t="s">
        <v>250</v>
      </c>
      <c r="B179" s="136"/>
      <c r="C179" s="136"/>
      <c r="D179" s="144">
        <v>2293159.95</v>
      </c>
      <c r="E179" s="137">
        <v>66.5</v>
      </c>
    </row>
    <row r="180" spans="1:5" ht="15.75">
      <c r="A180" s="138" t="s">
        <v>335</v>
      </c>
      <c r="B180" s="136"/>
      <c r="C180" s="136"/>
      <c r="D180" s="144">
        <v>1155181.75</v>
      </c>
      <c r="E180" s="137">
        <v>33.5</v>
      </c>
    </row>
    <row r="181" spans="1:5" ht="15.75">
      <c r="A181" s="138" t="s">
        <v>336</v>
      </c>
      <c r="B181" s="136"/>
      <c r="C181" s="136"/>
      <c r="D181" s="136"/>
      <c r="E181" s="137"/>
    </row>
    <row r="182" spans="1:5" ht="16.5" thickBot="1">
      <c r="A182" s="139" t="s">
        <v>266</v>
      </c>
      <c r="B182" s="140"/>
      <c r="C182" s="140"/>
      <c r="D182" s="145">
        <v>3448341.7</v>
      </c>
      <c r="E182" s="141">
        <v>100</v>
      </c>
    </row>
    <row r="183" ht="16.5" thickTop="1"/>
    <row r="185" ht="16.5" thickBot="1">
      <c r="A185" s="154" t="s">
        <v>284</v>
      </c>
    </row>
    <row r="186" spans="1:4" ht="17.25" thickBot="1" thickTop="1">
      <c r="A186" s="122" t="s">
        <v>255</v>
      </c>
      <c r="B186" s="122" t="s">
        <v>229</v>
      </c>
      <c r="C186" s="122" t="s">
        <v>337</v>
      </c>
      <c r="D186" s="123" t="s">
        <v>264</v>
      </c>
    </row>
    <row r="187" spans="1:4" ht="15.75">
      <c r="A187" s="194"/>
      <c r="B187" s="136"/>
      <c r="C187" s="136"/>
      <c r="D187" s="137"/>
    </row>
    <row r="188" spans="1:4" ht="15.75">
      <c r="A188" s="138"/>
      <c r="B188" s="136"/>
      <c r="C188" s="136"/>
      <c r="D188" s="137"/>
    </row>
    <row r="189" spans="1:4" ht="15.75">
      <c r="A189" s="138"/>
      <c r="B189" s="136"/>
      <c r="C189" s="136"/>
      <c r="D189" s="137"/>
    </row>
    <row r="190" spans="1:4" ht="15.75">
      <c r="A190" s="138"/>
      <c r="B190" s="136"/>
      <c r="C190" s="136"/>
      <c r="D190" s="137"/>
    </row>
    <row r="191" spans="1:4" ht="15.75">
      <c r="A191" s="138"/>
      <c r="B191" s="136"/>
      <c r="C191" s="136"/>
      <c r="D191" s="137"/>
    </row>
    <row r="192" spans="1:4" ht="16.5" thickBot="1">
      <c r="A192" s="129" t="s">
        <v>233</v>
      </c>
      <c r="B192" s="140"/>
      <c r="C192" s="140"/>
      <c r="D192" s="141" t="s">
        <v>287</v>
      </c>
    </row>
    <row r="193" ht="16.5" thickTop="1"/>
    <row r="195" s="121" customFormat="1" ht="16.5" thickBot="1">
      <c r="A195" s="155" t="s">
        <v>338</v>
      </c>
    </row>
    <row r="196" spans="1:5" ht="17.25" thickBot="1" thickTop="1">
      <c r="A196" s="347" t="s">
        <v>228</v>
      </c>
      <c r="B196" s="358" t="s">
        <v>229</v>
      </c>
      <c r="C196" s="338"/>
      <c r="D196" s="358" t="s">
        <v>230</v>
      </c>
      <c r="E196" s="337"/>
    </row>
    <row r="197" spans="1:5" ht="16.5" thickBot="1">
      <c r="A197" s="357"/>
      <c r="B197" s="134" t="s">
        <v>239</v>
      </c>
      <c r="C197" s="134" t="s">
        <v>240</v>
      </c>
      <c r="D197" s="134" t="s">
        <v>239</v>
      </c>
      <c r="E197" s="143" t="s">
        <v>240</v>
      </c>
    </row>
    <row r="198" spans="1:5" ht="15.75">
      <c r="A198" s="138" t="s">
        <v>250</v>
      </c>
      <c r="B198" s="136"/>
      <c r="C198" s="136"/>
      <c r="D198" s="144">
        <v>527366</v>
      </c>
      <c r="E198" s="137">
        <v>96.23</v>
      </c>
    </row>
    <row r="199" spans="1:5" ht="15.75">
      <c r="A199" s="138" t="s">
        <v>335</v>
      </c>
      <c r="B199" s="136"/>
      <c r="C199" s="136"/>
      <c r="D199" s="144">
        <v>20626</v>
      </c>
      <c r="E199" s="137">
        <v>3.77</v>
      </c>
    </row>
    <row r="200" spans="1:5" ht="15.75">
      <c r="A200" s="138" t="s">
        <v>336</v>
      </c>
      <c r="B200" s="136"/>
      <c r="C200" s="136"/>
      <c r="D200" s="136"/>
      <c r="E200" s="137"/>
    </row>
    <row r="201" spans="1:5" ht="16.5" thickBot="1">
      <c r="A201" s="139" t="s">
        <v>266</v>
      </c>
      <c r="B201" s="140"/>
      <c r="C201" s="140"/>
      <c r="D201" s="145">
        <v>547992</v>
      </c>
      <c r="E201" s="141">
        <v>100</v>
      </c>
    </row>
    <row r="202" ht="16.5" thickTop="1"/>
    <row r="204" ht="16.5" thickBot="1">
      <c r="A204" s="154" t="s">
        <v>284</v>
      </c>
    </row>
    <row r="205" spans="1:4" ht="17.25" thickBot="1" thickTop="1">
      <c r="A205" s="122" t="s">
        <v>255</v>
      </c>
      <c r="B205" s="122" t="s">
        <v>229</v>
      </c>
      <c r="C205" s="122" t="s">
        <v>337</v>
      </c>
      <c r="D205" s="123" t="s">
        <v>264</v>
      </c>
    </row>
    <row r="206" spans="1:4" ht="15.75">
      <c r="A206" s="194"/>
      <c r="B206" s="136"/>
      <c r="C206" s="136"/>
      <c r="D206" s="137"/>
    </row>
    <row r="207" spans="1:4" ht="15.75">
      <c r="A207" s="138"/>
      <c r="B207" s="136"/>
      <c r="C207" s="136"/>
      <c r="D207" s="137"/>
    </row>
    <row r="208" spans="1:4" ht="15.75">
      <c r="A208" s="138"/>
      <c r="B208" s="136"/>
      <c r="C208" s="136"/>
      <c r="D208" s="137"/>
    </row>
    <row r="209" spans="1:4" ht="15.75">
      <c r="A209" s="138"/>
      <c r="B209" s="136"/>
      <c r="C209" s="136"/>
      <c r="D209" s="137"/>
    </row>
    <row r="210" spans="1:4" ht="15.75">
      <c r="A210" s="138"/>
      <c r="B210" s="136"/>
      <c r="C210" s="136"/>
      <c r="D210" s="137"/>
    </row>
    <row r="211" spans="1:4" ht="16.5" thickBot="1">
      <c r="A211" s="129" t="s">
        <v>233</v>
      </c>
      <c r="B211" s="140"/>
      <c r="C211" s="140"/>
      <c r="D211" s="141" t="s">
        <v>287</v>
      </c>
    </row>
    <row r="212" ht="16.5" thickTop="1"/>
    <row r="214" s="121" customFormat="1" ht="16.5" thickBot="1">
      <c r="A214" s="155" t="s">
        <v>339</v>
      </c>
    </row>
    <row r="215" spans="1:5" ht="17.25" thickBot="1" thickTop="1">
      <c r="A215" s="122" t="s">
        <v>228</v>
      </c>
      <c r="B215" s="122" t="s">
        <v>230</v>
      </c>
      <c r="C215" s="122" t="s">
        <v>274</v>
      </c>
      <c r="D215" s="122" t="s">
        <v>275</v>
      </c>
      <c r="E215" s="123" t="s">
        <v>229</v>
      </c>
    </row>
    <row r="216" spans="1:5" ht="15.75">
      <c r="A216" s="124" t="s">
        <v>340</v>
      </c>
      <c r="B216" s="144">
        <v>49554</v>
      </c>
      <c r="C216" s="136"/>
      <c r="D216" s="136"/>
      <c r="E216" s="137"/>
    </row>
    <row r="217" spans="1:5" ht="15.75">
      <c r="A217" s="124" t="s">
        <v>341</v>
      </c>
      <c r="B217" s="136"/>
      <c r="C217" s="136"/>
      <c r="D217" s="136"/>
      <c r="E217" s="137"/>
    </row>
    <row r="218" spans="1:5" ht="15.75">
      <c r="A218" s="124" t="s">
        <v>342</v>
      </c>
      <c r="B218" s="136"/>
      <c r="C218" s="136"/>
      <c r="D218" s="136"/>
      <c r="E218" s="137"/>
    </row>
    <row r="219" spans="1:5" ht="15.75">
      <c r="A219" s="124" t="s">
        <v>343</v>
      </c>
      <c r="B219" s="136"/>
      <c r="C219" s="136"/>
      <c r="D219" s="136"/>
      <c r="E219" s="137"/>
    </row>
    <row r="220" spans="1:5" ht="16.5" thickBot="1">
      <c r="A220" s="129" t="s">
        <v>233</v>
      </c>
      <c r="B220" s="145">
        <v>49554</v>
      </c>
      <c r="C220" s="140"/>
      <c r="D220" s="140"/>
      <c r="E220" s="141"/>
    </row>
    <row r="221" ht="16.5" thickTop="1"/>
    <row r="222" ht="16.5" thickBot="1"/>
    <row r="223" spans="1:5" ht="17.25" thickBot="1" thickTop="1">
      <c r="A223" s="122" t="s">
        <v>228</v>
      </c>
      <c r="B223" s="122" t="s">
        <v>230</v>
      </c>
      <c r="C223" s="122" t="s">
        <v>274</v>
      </c>
      <c r="D223" s="122" t="s">
        <v>275</v>
      </c>
      <c r="E223" s="123" t="s">
        <v>229</v>
      </c>
    </row>
    <row r="224" spans="1:5" ht="15.75">
      <c r="A224" s="195" t="s">
        <v>344</v>
      </c>
      <c r="B224" s="196">
        <v>49554</v>
      </c>
      <c r="C224" s="126"/>
      <c r="D224" s="126"/>
      <c r="E224" s="128"/>
    </row>
    <row r="225" spans="1:5" ht="15.75">
      <c r="A225" s="195" t="s">
        <v>345</v>
      </c>
      <c r="B225" s="126"/>
      <c r="C225" s="126"/>
      <c r="D225" s="126"/>
      <c r="E225" s="128"/>
    </row>
    <row r="226" spans="1:5" ht="15.75">
      <c r="A226" s="195" t="s">
        <v>346</v>
      </c>
      <c r="B226" s="126"/>
      <c r="C226" s="126"/>
      <c r="D226" s="126"/>
      <c r="E226" s="128"/>
    </row>
    <row r="227" spans="1:5" ht="15.75">
      <c r="A227" s="197" t="s">
        <v>347</v>
      </c>
      <c r="B227" s="126"/>
      <c r="C227" s="126"/>
      <c r="D227" s="126"/>
      <c r="E227" s="128"/>
    </row>
    <row r="228" spans="1:5" ht="15.75">
      <c r="A228" s="195" t="s">
        <v>348</v>
      </c>
      <c r="B228" s="126"/>
      <c r="C228" s="126"/>
      <c r="D228" s="126"/>
      <c r="E228" s="128"/>
    </row>
    <row r="229" spans="1:5" ht="15.75">
      <c r="A229" s="195" t="s">
        <v>349</v>
      </c>
      <c r="B229" s="126"/>
      <c r="C229" s="126"/>
      <c r="D229" s="126"/>
      <c r="E229" s="128"/>
    </row>
    <row r="230" spans="1:5" ht="15.75">
      <c r="A230" s="195" t="s">
        <v>350</v>
      </c>
      <c r="B230" s="126"/>
      <c r="C230" s="126"/>
      <c r="D230" s="126"/>
      <c r="E230" s="128"/>
    </row>
    <row r="231" spans="1:5" ht="15.75">
      <c r="A231" s="195" t="s">
        <v>351</v>
      </c>
      <c r="B231" s="126"/>
      <c r="C231" s="126"/>
      <c r="D231" s="126"/>
      <c r="E231" s="128"/>
    </row>
    <row r="232" spans="1:5" ht="15.75">
      <c r="A232" s="198" t="s">
        <v>352</v>
      </c>
      <c r="B232" s="126"/>
      <c r="C232" s="126"/>
      <c r="D232" s="126"/>
      <c r="E232" s="128"/>
    </row>
    <row r="233" spans="1:5" ht="15.75">
      <c r="A233" s="198" t="s">
        <v>353</v>
      </c>
      <c r="B233" s="126"/>
      <c r="C233" s="126"/>
      <c r="D233" s="126"/>
      <c r="E233" s="128"/>
    </row>
    <row r="234" spans="1:5" ht="15.75">
      <c r="A234" s="198" t="s">
        <v>354</v>
      </c>
      <c r="B234" s="126"/>
      <c r="C234" s="126"/>
      <c r="D234" s="126"/>
      <c r="E234" s="128"/>
    </row>
    <row r="235" spans="1:5" ht="16.5" thickBot="1">
      <c r="A235" s="199" t="s">
        <v>315</v>
      </c>
      <c r="B235" s="200"/>
      <c r="C235" s="200"/>
      <c r="D235" s="200"/>
      <c r="E235" s="201"/>
    </row>
    <row r="236" spans="1:5" ht="16.5" thickBot="1">
      <c r="A236" s="129" t="s">
        <v>233</v>
      </c>
      <c r="B236" s="202">
        <v>49554</v>
      </c>
      <c r="C236" s="130"/>
      <c r="D236" s="130"/>
      <c r="E236" s="203"/>
    </row>
    <row r="237" ht="16.5" thickTop="1"/>
    <row r="238" ht="16.5" thickBot="1"/>
    <row r="239" spans="1:5" ht="17.25" thickBot="1" thickTop="1">
      <c r="A239" s="122" t="s">
        <v>228</v>
      </c>
      <c r="B239" s="122" t="s">
        <v>230</v>
      </c>
      <c r="C239" s="122" t="s">
        <v>274</v>
      </c>
      <c r="D239" s="122" t="s">
        <v>275</v>
      </c>
      <c r="E239" s="123" t="s">
        <v>229</v>
      </c>
    </row>
    <row r="240" spans="1:5" ht="15.75">
      <c r="A240" s="195" t="s">
        <v>355</v>
      </c>
      <c r="B240" s="204"/>
      <c r="C240" s="204"/>
      <c r="D240" s="204"/>
      <c r="E240" s="205"/>
    </row>
    <row r="241" spans="1:5" ht="15.75">
      <c r="A241" s="195" t="s">
        <v>356</v>
      </c>
      <c r="B241" s="184"/>
      <c r="C241" s="184"/>
      <c r="D241" s="184"/>
      <c r="E241" s="185"/>
    </row>
    <row r="242" spans="1:5" ht="15.75">
      <c r="A242" s="195" t="s">
        <v>357</v>
      </c>
      <c r="B242" s="184"/>
      <c r="C242" s="184"/>
      <c r="D242" s="184"/>
      <c r="E242" s="185"/>
    </row>
    <row r="243" spans="1:5" ht="15.75">
      <c r="A243" s="195" t="s">
        <v>315</v>
      </c>
      <c r="B243" s="184"/>
      <c r="C243" s="184"/>
      <c r="D243" s="184"/>
      <c r="E243" s="185"/>
    </row>
    <row r="244" spans="1:5" ht="16.5" thickBot="1">
      <c r="A244" s="129" t="s">
        <v>233</v>
      </c>
      <c r="B244" s="186"/>
      <c r="C244" s="186"/>
      <c r="D244" s="186"/>
      <c r="E244" s="187"/>
    </row>
    <row r="245" ht="16.5" thickTop="1"/>
    <row r="247" s="121" customFormat="1" ht="16.5" thickBot="1">
      <c r="A247" s="155" t="s">
        <v>358</v>
      </c>
    </row>
    <row r="248" spans="1:3" ht="17.25" thickBot="1" thickTop="1">
      <c r="A248" s="156" t="s">
        <v>359</v>
      </c>
      <c r="B248" s="122" t="s">
        <v>229</v>
      </c>
      <c r="C248" s="123" t="s">
        <v>230</v>
      </c>
    </row>
    <row r="249" spans="1:3" ht="15.75">
      <c r="A249" s="135" t="s">
        <v>360</v>
      </c>
      <c r="B249" s="136"/>
      <c r="C249" s="181">
        <v>47675.65</v>
      </c>
    </row>
    <row r="250" spans="1:3" ht="15.75">
      <c r="A250" s="135" t="s">
        <v>361</v>
      </c>
      <c r="B250" s="136"/>
      <c r="C250" s="181">
        <v>357738.12</v>
      </c>
    </row>
    <row r="251" spans="1:3" ht="15.75">
      <c r="A251" s="135" t="s">
        <v>362</v>
      </c>
      <c r="B251" s="136"/>
      <c r="C251" s="137"/>
    </row>
    <row r="252" spans="1:3" ht="15.75">
      <c r="A252" s="135" t="s">
        <v>363</v>
      </c>
      <c r="B252" s="136"/>
      <c r="C252" s="137">
        <v>660</v>
      </c>
    </row>
    <row r="253" spans="1:3" ht="15.75">
      <c r="A253" s="135" t="s">
        <v>364</v>
      </c>
      <c r="B253" s="136"/>
      <c r="C253" s="181">
        <v>27856.72</v>
      </c>
    </row>
    <row r="254" spans="1:3" ht="15.75">
      <c r="A254" s="135" t="s">
        <v>365</v>
      </c>
      <c r="B254" s="136"/>
      <c r="C254" s="181">
        <v>6250.73</v>
      </c>
    </row>
    <row r="255" spans="1:3" ht="15.75">
      <c r="A255" s="135" t="s">
        <v>366</v>
      </c>
      <c r="B255" s="136"/>
      <c r="C255" s="181">
        <v>9376.09</v>
      </c>
    </row>
    <row r="256" spans="1:3" ht="15.75">
      <c r="A256" s="135" t="s">
        <v>367</v>
      </c>
      <c r="B256" s="136"/>
      <c r="C256" s="181">
        <v>192079.98</v>
      </c>
    </row>
    <row r="257" spans="1:3" ht="15.75">
      <c r="A257" s="135" t="s">
        <v>368</v>
      </c>
      <c r="B257" s="136"/>
      <c r="C257" s="181">
        <v>113646.91</v>
      </c>
    </row>
    <row r="258" spans="1:3" ht="15.75">
      <c r="A258" s="135" t="s">
        <v>369</v>
      </c>
      <c r="B258" s="136"/>
      <c r="C258" s="181">
        <v>-1170.1</v>
      </c>
    </row>
    <row r="259" spans="1:3" ht="16.5" thickBot="1">
      <c r="A259" s="139" t="s">
        <v>266</v>
      </c>
      <c r="B259" s="140"/>
      <c r="C259" s="206">
        <v>754114.1</v>
      </c>
    </row>
    <row r="260" ht="16.5" thickTop="1"/>
    <row r="262" s="121" customFormat="1" ht="16.5" thickBot="1">
      <c r="A262" s="155" t="s">
        <v>370</v>
      </c>
    </row>
    <row r="263" spans="1:5" ht="17.25" thickBot="1" thickTop="1">
      <c r="A263" s="347" t="s">
        <v>228</v>
      </c>
      <c r="B263" s="349" t="s">
        <v>229</v>
      </c>
      <c r="C263" s="350"/>
      <c r="D263" s="349" t="s">
        <v>230</v>
      </c>
      <c r="E263" s="351"/>
    </row>
    <row r="264" spans="1:5" ht="15.75">
      <c r="A264" s="348"/>
      <c r="B264" s="207" t="s">
        <v>239</v>
      </c>
      <c r="C264" s="207" t="s">
        <v>240</v>
      </c>
      <c r="D264" s="207" t="s">
        <v>239</v>
      </c>
      <c r="E264" s="133" t="s">
        <v>240</v>
      </c>
    </row>
    <row r="265" spans="1:5" ht="15.75">
      <c r="A265" s="138" t="s">
        <v>250</v>
      </c>
      <c r="B265" s="136"/>
      <c r="C265" s="136"/>
      <c r="D265" s="144">
        <v>858584508.71</v>
      </c>
      <c r="E265" s="137">
        <v>82.36</v>
      </c>
    </row>
    <row r="266" spans="1:5" ht="15.75">
      <c r="A266" s="138" t="s">
        <v>335</v>
      </c>
      <c r="B266" s="136"/>
      <c r="C266" s="136"/>
      <c r="D266" s="144">
        <v>183874365.87</v>
      </c>
      <c r="E266" s="137">
        <v>17.64</v>
      </c>
    </row>
    <row r="267" spans="1:5" ht="15.75">
      <c r="A267" s="138" t="s">
        <v>336</v>
      </c>
      <c r="B267" s="136"/>
      <c r="C267" s="136"/>
      <c r="D267" s="136"/>
      <c r="E267" s="137"/>
    </row>
    <row r="268" spans="1:5" ht="16.5" thickBot="1">
      <c r="A268" s="139" t="s">
        <v>266</v>
      </c>
      <c r="B268" s="140"/>
      <c r="C268" s="140"/>
      <c r="D268" s="145">
        <v>1042458874.58</v>
      </c>
      <c r="E268" s="141">
        <v>100</v>
      </c>
    </row>
    <row r="269" ht="16.5" thickTop="1"/>
    <row r="271" ht="16.5" thickBot="1">
      <c r="A271" s="154" t="s">
        <v>284</v>
      </c>
    </row>
    <row r="272" spans="1:4" ht="17.25" thickBot="1" thickTop="1">
      <c r="A272" s="122" t="s">
        <v>255</v>
      </c>
      <c r="B272" s="122" t="s">
        <v>229</v>
      </c>
      <c r="C272" s="122" t="s">
        <v>337</v>
      </c>
      <c r="D272" s="123" t="s">
        <v>264</v>
      </c>
    </row>
    <row r="273" spans="1:4" ht="15.75">
      <c r="A273" s="138"/>
      <c r="B273" s="136"/>
      <c r="C273" s="136"/>
      <c r="D273" s="137"/>
    </row>
    <row r="274" spans="1:4" ht="15.75">
      <c r="A274" s="138"/>
      <c r="B274" s="136"/>
      <c r="C274" s="136"/>
      <c r="D274" s="137"/>
    </row>
    <row r="275" spans="1:4" ht="15.75">
      <c r="A275" s="138"/>
      <c r="B275" s="136"/>
      <c r="C275" s="136"/>
      <c r="D275" s="137"/>
    </row>
    <row r="276" spans="1:4" ht="15.75">
      <c r="A276" s="138"/>
      <c r="B276" s="136"/>
      <c r="C276" s="136"/>
      <c r="D276" s="137"/>
    </row>
    <row r="277" spans="1:4" ht="15.75">
      <c r="A277" s="138"/>
      <c r="B277" s="136"/>
      <c r="C277" s="136"/>
      <c r="D277" s="137"/>
    </row>
    <row r="278" spans="1:4" ht="16.5" thickBot="1">
      <c r="A278" s="139" t="s">
        <v>266</v>
      </c>
      <c r="B278" s="140"/>
      <c r="C278" s="140"/>
      <c r="D278" s="141" t="s">
        <v>287</v>
      </c>
    </row>
    <row r="279" ht="16.5" thickTop="1"/>
    <row r="281" s="121" customFormat="1" ht="16.5" thickBot="1">
      <c r="A281" s="155" t="s">
        <v>371</v>
      </c>
    </row>
    <row r="282" spans="1:3" ht="17.25" thickBot="1" thickTop="1">
      <c r="A282" s="156" t="s">
        <v>372</v>
      </c>
      <c r="B282" s="122" t="s">
        <v>229</v>
      </c>
      <c r="C282" s="123" t="s">
        <v>230</v>
      </c>
    </row>
    <row r="283" spans="1:3" ht="15.75">
      <c r="A283" s="124" t="s">
        <v>373</v>
      </c>
      <c r="B283" s="136"/>
      <c r="C283" s="137"/>
    </row>
    <row r="284" spans="1:3" ht="15.75">
      <c r="A284" s="135" t="s">
        <v>374</v>
      </c>
      <c r="B284" s="126"/>
      <c r="C284" s="181">
        <v>1083000000</v>
      </c>
    </row>
    <row r="285" spans="1:3" ht="15.75">
      <c r="A285" s="135" t="s">
        <v>375</v>
      </c>
      <c r="B285" s="136"/>
      <c r="C285" s="137"/>
    </row>
    <row r="286" spans="1:3" ht="15.75">
      <c r="A286" s="124" t="s">
        <v>376</v>
      </c>
      <c r="B286" s="126"/>
      <c r="C286" s="137"/>
    </row>
    <row r="287" spans="1:3" ht="15.75">
      <c r="A287" s="124" t="s">
        <v>377</v>
      </c>
      <c r="B287" s="126"/>
      <c r="C287" s="181">
        <v>304000000</v>
      </c>
    </row>
    <row r="288" spans="1:3" ht="16.5" thickBot="1">
      <c r="A288" s="129" t="s">
        <v>233</v>
      </c>
      <c r="B288" s="140"/>
      <c r="C288" s="206">
        <v>779000000</v>
      </c>
    </row>
    <row r="289" ht="16.5" thickTop="1"/>
    <row r="291" s="121" customFormat="1" ht="16.5" thickBot="1">
      <c r="A291" s="155" t="s">
        <v>378</v>
      </c>
    </row>
    <row r="292" spans="1:3" ht="17.25" thickBot="1" thickTop="1">
      <c r="A292" s="210" t="s">
        <v>379</v>
      </c>
      <c r="B292" s="122" t="s">
        <v>229</v>
      </c>
      <c r="C292" s="123" t="s">
        <v>230</v>
      </c>
    </row>
    <row r="293" spans="1:3" ht="16.5" thickBot="1">
      <c r="A293" s="211" t="s">
        <v>380</v>
      </c>
      <c r="B293" s="177"/>
      <c r="C293" s="182">
        <v>1100000000</v>
      </c>
    </row>
    <row r="294" ht="16.5" thickTop="1"/>
    <row r="296" s="121" customFormat="1" ht="16.5" thickBot="1">
      <c r="A296" s="155" t="s">
        <v>176</v>
      </c>
    </row>
    <row r="297" spans="1:7" ht="16.5" thickTop="1">
      <c r="A297" s="332" t="s">
        <v>381</v>
      </c>
      <c r="B297" s="352" t="s">
        <v>230</v>
      </c>
      <c r="C297" s="334" t="s">
        <v>382</v>
      </c>
      <c r="D297" s="336"/>
      <c r="E297" s="336"/>
      <c r="F297" s="335"/>
      <c r="G297" s="339" t="s">
        <v>229</v>
      </c>
    </row>
    <row r="298" spans="1:7" ht="16.5" thickBot="1">
      <c r="A298" s="333"/>
      <c r="B298" s="353"/>
      <c r="C298" s="134" t="s">
        <v>383</v>
      </c>
      <c r="D298" s="180" t="s">
        <v>384</v>
      </c>
      <c r="E298" s="134" t="s">
        <v>385</v>
      </c>
      <c r="F298" s="134" t="s">
        <v>185</v>
      </c>
      <c r="G298" s="340"/>
    </row>
    <row r="299" spans="1:7" ht="16.5" thickBot="1">
      <c r="A299" s="212" t="s">
        <v>386</v>
      </c>
      <c r="B299" s="213">
        <v>88000000</v>
      </c>
      <c r="C299" s="166"/>
      <c r="D299" s="166"/>
      <c r="E299" s="166"/>
      <c r="F299" s="166"/>
      <c r="G299" s="167"/>
    </row>
    <row r="300" spans="1:7" ht="16.5" thickBot="1">
      <c r="A300" s="214"/>
      <c r="B300" s="200"/>
      <c r="C300" s="166"/>
      <c r="D300" s="166"/>
      <c r="E300" s="166"/>
      <c r="F300" s="166"/>
      <c r="G300" s="167"/>
    </row>
    <row r="301" spans="1:7" ht="16.5" thickBot="1">
      <c r="A301" s="139" t="s">
        <v>387</v>
      </c>
      <c r="B301" s="202">
        <v>88000000</v>
      </c>
      <c r="C301" s="140"/>
      <c r="D301" s="140"/>
      <c r="E301" s="140"/>
      <c r="F301" s="140"/>
      <c r="G301" s="141"/>
    </row>
    <row r="302" ht="16.5" thickTop="1"/>
    <row r="304" s="121" customFormat="1" ht="16.5" thickBot="1">
      <c r="A304" s="155" t="s">
        <v>178</v>
      </c>
    </row>
    <row r="305" spans="1:5" ht="17.25" thickBot="1" thickTop="1">
      <c r="A305" s="156" t="s">
        <v>329</v>
      </c>
      <c r="B305" s="156" t="s">
        <v>230</v>
      </c>
      <c r="C305" s="156" t="s">
        <v>274</v>
      </c>
      <c r="D305" s="156" t="s">
        <v>275</v>
      </c>
      <c r="E305" s="157" t="s">
        <v>229</v>
      </c>
    </row>
    <row r="306" spans="1:5" ht="15.75">
      <c r="A306" s="135" t="s">
        <v>388</v>
      </c>
      <c r="B306" s="196">
        <v>228439</v>
      </c>
      <c r="C306" s="136"/>
      <c r="D306" s="136"/>
      <c r="E306" s="128"/>
    </row>
    <row r="307" spans="1:5" ht="15.75">
      <c r="A307" s="135" t="s">
        <v>389</v>
      </c>
      <c r="B307" s="144">
        <v>5557399004.55</v>
      </c>
      <c r="C307" s="149"/>
      <c r="D307" s="136"/>
      <c r="E307" s="137"/>
    </row>
    <row r="308" spans="1:5" ht="15.75">
      <c r="A308" s="135" t="s">
        <v>390</v>
      </c>
      <c r="B308" s="144">
        <v>2129380000</v>
      </c>
      <c r="C308" s="149"/>
      <c r="D308" s="136"/>
      <c r="E308" s="137"/>
    </row>
    <row r="309" spans="1:5" ht="15.75">
      <c r="A309" s="135" t="s">
        <v>391</v>
      </c>
      <c r="B309" s="144">
        <v>15500000</v>
      </c>
      <c r="C309" s="149"/>
      <c r="D309" s="136"/>
      <c r="E309" s="137"/>
    </row>
    <row r="310" spans="1:5" ht="15.75">
      <c r="A310" s="135" t="s">
        <v>392</v>
      </c>
      <c r="B310" s="144">
        <v>5224704.55</v>
      </c>
      <c r="C310" s="149"/>
      <c r="D310" s="136"/>
      <c r="E310" s="137"/>
    </row>
    <row r="311" spans="1:5" ht="15.75">
      <c r="A311" s="135" t="s">
        <v>293</v>
      </c>
      <c r="B311" s="144">
        <v>3187294300</v>
      </c>
      <c r="C311" s="149"/>
      <c r="D311" s="136"/>
      <c r="E311" s="137"/>
    </row>
    <row r="312" spans="1:5" ht="15.75">
      <c r="A312" s="135" t="s">
        <v>393</v>
      </c>
      <c r="B312" s="144">
        <v>150000000</v>
      </c>
      <c r="C312" s="149"/>
      <c r="D312" s="136"/>
      <c r="E312" s="137"/>
    </row>
    <row r="313" spans="1:5" ht="15.75">
      <c r="A313" s="135" t="s">
        <v>394</v>
      </c>
      <c r="B313" s="144">
        <v>70000000</v>
      </c>
      <c r="C313" s="149"/>
      <c r="D313" s="136"/>
      <c r="E313" s="137"/>
    </row>
    <row r="314" spans="1:5" ht="15.75">
      <c r="A314" s="135"/>
      <c r="B314" s="144"/>
      <c r="C314" s="149"/>
      <c r="D314" s="136"/>
      <c r="E314" s="137"/>
    </row>
    <row r="315" spans="1:5" ht="16.5" thickBot="1">
      <c r="A315" s="139" t="s">
        <v>266</v>
      </c>
      <c r="B315" s="145">
        <v>5557627443.55</v>
      </c>
      <c r="C315" s="152"/>
      <c r="D315" s="140"/>
      <c r="E315" s="141"/>
    </row>
    <row r="316" ht="16.5" thickTop="1"/>
    <row r="318" s="121" customFormat="1" ht="16.5" thickBot="1">
      <c r="A318" s="155" t="s">
        <v>183</v>
      </c>
    </row>
    <row r="319" spans="1:3" ht="17.25" thickBot="1" thickTop="1">
      <c r="A319" s="122" t="s">
        <v>228</v>
      </c>
      <c r="B319" s="156" t="s">
        <v>239</v>
      </c>
      <c r="C319" s="123" t="s">
        <v>395</v>
      </c>
    </row>
    <row r="320" spans="1:3" ht="15.75">
      <c r="A320" s="124" t="s">
        <v>396</v>
      </c>
      <c r="B320" s="144">
        <v>139371985.03</v>
      </c>
      <c r="C320" s="215"/>
    </row>
    <row r="321" spans="1:3" ht="15.75">
      <c r="A321" s="124" t="s">
        <v>397</v>
      </c>
      <c r="B321" s="136"/>
      <c r="C321" s="128"/>
    </row>
    <row r="322" spans="1:3" ht="15.75">
      <c r="A322" s="124" t="s">
        <v>398</v>
      </c>
      <c r="B322" s="144">
        <v>139371985.03</v>
      </c>
      <c r="C322" s="128"/>
    </row>
    <row r="323" spans="1:3" ht="15.75">
      <c r="A323" s="124" t="s">
        <v>399</v>
      </c>
      <c r="B323" s="136"/>
      <c r="C323" s="128"/>
    </row>
    <row r="324" spans="1:3" ht="15.75">
      <c r="A324" s="124" t="s">
        <v>400</v>
      </c>
      <c r="B324" s="136"/>
      <c r="C324" s="128"/>
    </row>
    <row r="325" spans="1:3" ht="15.75">
      <c r="A325" s="124" t="s">
        <v>401</v>
      </c>
      <c r="B325" s="136"/>
      <c r="C325" s="137"/>
    </row>
    <row r="326" spans="1:3" ht="15.75">
      <c r="A326" s="124" t="s">
        <v>402</v>
      </c>
      <c r="B326" s="136"/>
      <c r="C326" s="137"/>
    </row>
    <row r="327" spans="1:3" ht="15.75">
      <c r="A327" s="124" t="s">
        <v>403</v>
      </c>
      <c r="B327" s="136"/>
      <c r="C327" s="137"/>
    </row>
    <row r="328" spans="1:3" ht="15.75">
      <c r="A328" s="124" t="s">
        <v>404</v>
      </c>
      <c r="B328" s="136"/>
      <c r="C328" s="137"/>
    </row>
    <row r="329" spans="1:3" ht="16.5" thickBot="1">
      <c r="A329" s="216" t="s">
        <v>405</v>
      </c>
      <c r="B329" s="177"/>
      <c r="C329" s="178"/>
    </row>
    <row r="330" ht="16.5" thickTop="1"/>
    <row r="332" s="121" customFormat="1" ht="16.5" thickBot="1">
      <c r="A332" s="155" t="s">
        <v>406</v>
      </c>
    </row>
    <row r="333" spans="1:6" ht="16.5" thickTop="1">
      <c r="A333" s="332" t="s">
        <v>329</v>
      </c>
      <c r="B333" s="341" t="s">
        <v>407</v>
      </c>
      <c r="C333" s="342"/>
      <c r="D333" s="334" t="s">
        <v>408</v>
      </c>
      <c r="E333" s="336"/>
      <c r="F333" s="336"/>
    </row>
    <row r="334" spans="1:6" ht="16.5" thickBot="1">
      <c r="A334" s="333"/>
      <c r="B334" s="217" t="s">
        <v>409</v>
      </c>
      <c r="C334" s="343" t="s">
        <v>410</v>
      </c>
      <c r="D334" s="344"/>
      <c r="E334" s="217" t="s">
        <v>409</v>
      </c>
      <c r="F334" s="218" t="s">
        <v>410</v>
      </c>
    </row>
    <row r="335" spans="1:6" ht="15.75">
      <c r="A335" s="135" t="s">
        <v>411</v>
      </c>
      <c r="B335" s="136"/>
      <c r="C335" s="345"/>
      <c r="D335" s="346"/>
      <c r="E335" s="144">
        <v>708153349.04</v>
      </c>
      <c r="F335" s="181">
        <v>608700030.89</v>
      </c>
    </row>
    <row r="336" spans="1:6" ht="15.75">
      <c r="A336" s="135" t="s">
        <v>412</v>
      </c>
      <c r="B336" s="136"/>
      <c r="C336" s="328"/>
      <c r="D336" s="329"/>
      <c r="E336" s="144">
        <v>520000000</v>
      </c>
      <c r="F336" s="181">
        <v>532345000</v>
      </c>
    </row>
    <row r="337" spans="1:6" ht="16.5" thickBot="1">
      <c r="A337" s="139" t="s">
        <v>266</v>
      </c>
      <c r="B337" s="140"/>
      <c r="C337" s="330"/>
      <c r="D337" s="331"/>
      <c r="E337" s="145">
        <v>1228153349.04</v>
      </c>
      <c r="F337" s="206">
        <v>1141045030.89</v>
      </c>
    </row>
    <row r="338" ht="16.5" thickTop="1"/>
    <row r="339" ht="16.5" thickBot="1"/>
    <row r="340" spans="1:5" ht="16.5" thickTop="1">
      <c r="A340" s="332" t="s">
        <v>413</v>
      </c>
      <c r="B340" s="334" t="s">
        <v>407</v>
      </c>
      <c r="C340" s="335"/>
      <c r="D340" s="334" t="s">
        <v>408</v>
      </c>
      <c r="E340" s="336"/>
    </row>
    <row r="341" spans="1:5" ht="16.5" thickBot="1">
      <c r="A341" s="333"/>
      <c r="B341" s="217" t="s">
        <v>409</v>
      </c>
      <c r="C341" s="217" t="s">
        <v>410</v>
      </c>
      <c r="D341" s="217" t="s">
        <v>409</v>
      </c>
      <c r="E341" s="218" t="s">
        <v>410</v>
      </c>
    </row>
    <row r="342" spans="1:5" ht="15.75">
      <c r="A342" s="135" t="s">
        <v>414</v>
      </c>
      <c r="B342" s="126"/>
      <c r="C342" s="136"/>
      <c r="D342" s="196">
        <v>449820000</v>
      </c>
      <c r="E342" s="127">
        <v>378000000</v>
      </c>
    </row>
    <row r="343" spans="1:5" ht="15.75">
      <c r="A343" s="135" t="s">
        <v>415</v>
      </c>
      <c r="B343" s="126"/>
      <c r="C343" s="136"/>
      <c r="D343" s="196">
        <v>231000000</v>
      </c>
      <c r="E343" s="127">
        <v>210000000</v>
      </c>
    </row>
    <row r="344" spans="1:5" ht="15.75">
      <c r="A344" s="135" t="s">
        <v>416</v>
      </c>
      <c r="B344" s="126"/>
      <c r="C344" s="126"/>
      <c r="D344" s="196">
        <v>16598721.13</v>
      </c>
      <c r="E344" s="127">
        <v>12193439.68</v>
      </c>
    </row>
    <row r="345" spans="1:5" ht="15.75">
      <c r="A345" s="135" t="s">
        <v>417</v>
      </c>
      <c r="B345" s="126"/>
      <c r="C345" s="126"/>
      <c r="D345" s="196">
        <v>10734627.91</v>
      </c>
      <c r="E345" s="127">
        <v>8506591.21</v>
      </c>
    </row>
    <row r="346" spans="1:5" ht="16.5" thickBot="1">
      <c r="A346" s="139" t="s">
        <v>266</v>
      </c>
      <c r="B346" s="130"/>
      <c r="C346" s="130"/>
      <c r="D346" s="202">
        <v>708153349.04</v>
      </c>
      <c r="E346" s="131">
        <v>608700030.89</v>
      </c>
    </row>
    <row r="347" ht="16.5" thickTop="1"/>
    <row r="349" s="121" customFormat="1" ht="16.5" thickBot="1">
      <c r="A349" s="155" t="s">
        <v>418</v>
      </c>
    </row>
    <row r="350" spans="1:3" ht="17.25" thickBot="1" thickTop="1">
      <c r="A350" s="156" t="s">
        <v>329</v>
      </c>
      <c r="B350" s="122" t="s">
        <v>407</v>
      </c>
      <c r="C350" s="123" t="s">
        <v>408</v>
      </c>
    </row>
    <row r="351" spans="1:3" ht="15.75">
      <c r="A351" s="135" t="s">
        <v>361</v>
      </c>
      <c r="B351" s="136"/>
      <c r="C351" s="181">
        <v>3505215.85</v>
      </c>
    </row>
    <row r="352" spans="1:3" ht="15.75">
      <c r="A352" s="135" t="s">
        <v>364</v>
      </c>
      <c r="B352" s="136"/>
      <c r="C352" s="181">
        <v>288983.73</v>
      </c>
    </row>
    <row r="353" spans="1:3" ht="15.75">
      <c r="A353" s="135" t="s">
        <v>366</v>
      </c>
      <c r="B353" s="136"/>
      <c r="C353" s="181">
        <v>123850.17</v>
      </c>
    </row>
    <row r="354" spans="1:3" ht="15.75">
      <c r="A354" s="135" t="s">
        <v>365</v>
      </c>
      <c r="B354" s="136"/>
      <c r="C354" s="181">
        <v>82566.78</v>
      </c>
    </row>
    <row r="355" spans="1:3" ht="16.5" thickBot="1">
      <c r="A355" s="139" t="s">
        <v>266</v>
      </c>
      <c r="B355" s="140"/>
      <c r="C355" s="206">
        <v>4000616.53</v>
      </c>
    </row>
    <row r="356" ht="16.5" thickTop="1"/>
    <row r="358" s="121" customFormat="1" ht="16.5" thickBot="1">
      <c r="A358" s="155" t="s">
        <v>419</v>
      </c>
    </row>
    <row r="359" spans="1:3" ht="17.25" thickBot="1" thickTop="1">
      <c r="A359" s="156" t="s">
        <v>329</v>
      </c>
      <c r="B359" s="122" t="s">
        <v>407</v>
      </c>
      <c r="C359" s="123" t="s">
        <v>408</v>
      </c>
    </row>
    <row r="360" spans="1:3" ht="15.75">
      <c r="A360" s="135" t="s">
        <v>420</v>
      </c>
      <c r="B360" s="136"/>
      <c r="C360" s="181">
        <v>11332</v>
      </c>
    </row>
    <row r="361" spans="1:3" ht="16.5" thickBot="1">
      <c r="A361" s="139" t="s">
        <v>266</v>
      </c>
      <c r="B361" s="140"/>
      <c r="C361" s="206">
        <v>11332</v>
      </c>
    </row>
    <row r="362" ht="16.5" thickTop="1"/>
    <row r="364" s="121" customFormat="1" ht="16.5" thickBot="1">
      <c r="A364" s="155" t="s">
        <v>421</v>
      </c>
    </row>
    <row r="365" spans="1:3" ht="17.25" thickBot="1" thickTop="1">
      <c r="A365" s="156" t="s">
        <v>329</v>
      </c>
      <c r="B365" s="122" t="s">
        <v>407</v>
      </c>
      <c r="C365" s="123" t="s">
        <v>408</v>
      </c>
    </row>
    <row r="366" spans="1:3" ht="15.75">
      <c r="A366" s="135" t="s">
        <v>422</v>
      </c>
      <c r="B366" s="136"/>
      <c r="C366" s="181">
        <v>115786.5</v>
      </c>
    </row>
    <row r="367" spans="1:3" ht="15.75">
      <c r="A367" s="135" t="s">
        <v>423</v>
      </c>
      <c r="B367" s="136"/>
      <c r="C367" s="181">
        <v>89619.69</v>
      </c>
    </row>
    <row r="368" spans="1:3" ht="15.75">
      <c r="A368" s="135" t="s">
        <v>424</v>
      </c>
      <c r="B368" s="136"/>
      <c r="C368" s="181">
        <v>74052</v>
      </c>
    </row>
    <row r="369" spans="1:3" ht="15.75">
      <c r="A369" s="135" t="s">
        <v>425</v>
      </c>
      <c r="B369" s="136"/>
      <c r="C369" s="181">
        <v>494627.24</v>
      </c>
    </row>
    <row r="370" spans="1:3" ht="15.75">
      <c r="A370" s="135" t="s">
        <v>426</v>
      </c>
      <c r="B370" s="136"/>
      <c r="C370" s="181">
        <v>5906677.72</v>
      </c>
    </row>
    <row r="371" spans="1:3" ht="15.75">
      <c r="A371" s="135" t="s">
        <v>427</v>
      </c>
      <c r="B371" s="136"/>
      <c r="C371" s="181">
        <v>1342180.87</v>
      </c>
    </row>
    <row r="372" spans="1:3" ht="15.75">
      <c r="A372" s="135" t="s">
        <v>428</v>
      </c>
      <c r="B372" s="136"/>
      <c r="C372" s="181">
        <v>1376595.46</v>
      </c>
    </row>
    <row r="373" spans="1:3" ht="15.75">
      <c r="A373" s="135" t="s">
        <v>429</v>
      </c>
      <c r="B373" s="136"/>
      <c r="C373" s="181">
        <v>9607</v>
      </c>
    </row>
    <row r="374" spans="1:3" ht="15.75">
      <c r="A374" s="135" t="s">
        <v>430</v>
      </c>
      <c r="B374" s="136"/>
      <c r="C374" s="181">
        <v>13283</v>
      </c>
    </row>
    <row r="375" spans="1:3" ht="15.75">
      <c r="A375" s="135" t="s">
        <v>431</v>
      </c>
      <c r="B375" s="136"/>
      <c r="C375" s="181">
        <v>1986712.98</v>
      </c>
    </row>
    <row r="376" spans="1:3" ht="15.75">
      <c r="A376" s="135" t="s">
        <v>432</v>
      </c>
      <c r="B376" s="136"/>
      <c r="C376" s="181">
        <v>1271499</v>
      </c>
    </row>
    <row r="377" spans="1:3" ht="15.75">
      <c r="A377" s="135" t="s">
        <v>433</v>
      </c>
      <c r="B377" s="136"/>
      <c r="C377" s="181">
        <v>1122222.93</v>
      </c>
    </row>
    <row r="378" spans="1:3" ht="15.75">
      <c r="A378" s="135" t="s">
        <v>434</v>
      </c>
      <c r="B378" s="136"/>
      <c r="C378" s="181">
        <v>237489.14</v>
      </c>
    </row>
    <row r="379" spans="1:3" ht="15.75">
      <c r="A379" s="135" t="s">
        <v>435</v>
      </c>
      <c r="B379" s="136"/>
      <c r="C379" s="181">
        <v>608087.28</v>
      </c>
    </row>
    <row r="380" spans="1:3" ht="15.75">
      <c r="A380" s="135" t="s">
        <v>436</v>
      </c>
      <c r="B380" s="136"/>
      <c r="C380" s="181">
        <v>5150160.5</v>
      </c>
    </row>
    <row r="381" spans="1:3" ht="15.75">
      <c r="A381" s="135" t="s">
        <v>437</v>
      </c>
      <c r="B381" s="136"/>
      <c r="C381" s="181">
        <v>1239601.65</v>
      </c>
    </row>
    <row r="382" spans="1:3" ht="15.75">
      <c r="A382" s="135" t="s">
        <v>438</v>
      </c>
      <c r="B382" s="136"/>
      <c r="C382" s="181">
        <v>369126.8</v>
      </c>
    </row>
    <row r="383" spans="1:3" ht="16.5" thickBot="1">
      <c r="A383" s="139" t="s">
        <v>266</v>
      </c>
      <c r="B383" s="140"/>
      <c r="C383" s="206">
        <v>21407329.76</v>
      </c>
    </row>
    <row r="384" ht="16.5" thickTop="1"/>
    <row r="386" s="121" customFormat="1" ht="16.5" thickBot="1">
      <c r="A386" s="155" t="s">
        <v>439</v>
      </c>
    </row>
    <row r="387" spans="1:3" ht="17.25" thickBot="1" thickTop="1">
      <c r="A387" s="156" t="s">
        <v>329</v>
      </c>
      <c r="B387" s="122" t="s">
        <v>407</v>
      </c>
      <c r="C387" s="123" t="s">
        <v>408</v>
      </c>
    </row>
    <row r="388" spans="1:3" ht="15.75">
      <c r="A388" s="135" t="s">
        <v>440</v>
      </c>
      <c r="B388" s="136"/>
      <c r="C388" s="181">
        <v>15863478.36</v>
      </c>
    </row>
    <row r="389" spans="1:3" ht="15.75">
      <c r="A389" s="135" t="s">
        <v>441</v>
      </c>
      <c r="B389" s="136"/>
      <c r="C389" s="181">
        <v>331939.89</v>
      </c>
    </row>
    <row r="390" spans="1:3" ht="15.75">
      <c r="A390" s="135" t="s">
        <v>442</v>
      </c>
      <c r="B390" s="136"/>
      <c r="C390" s="137"/>
    </row>
    <row r="391" spans="1:3" ht="15.75">
      <c r="A391" s="135" t="s">
        <v>443</v>
      </c>
      <c r="B391" s="136"/>
      <c r="C391" s="137"/>
    </row>
    <row r="392" spans="1:3" ht="15.75">
      <c r="A392" s="135" t="s">
        <v>444</v>
      </c>
      <c r="B392" s="136"/>
      <c r="C392" s="137"/>
    </row>
    <row r="393" spans="1:3" ht="15.75">
      <c r="A393" s="135" t="s">
        <v>445</v>
      </c>
      <c r="B393" s="136"/>
      <c r="C393" s="181">
        <v>1551832.8</v>
      </c>
    </row>
    <row r="394" spans="1:3" ht="16.5" thickBot="1">
      <c r="A394" s="139" t="s">
        <v>266</v>
      </c>
      <c r="B394" s="140"/>
      <c r="C394" s="206">
        <v>17083371.27</v>
      </c>
    </row>
    <row r="395" ht="16.5" thickTop="1"/>
    <row r="397" s="121" customFormat="1" ht="16.5" thickBot="1">
      <c r="A397" s="155" t="s">
        <v>446</v>
      </c>
    </row>
    <row r="398" spans="1:3" ht="17.25" thickBot="1" thickTop="1">
      <c r="A398" s="156" t="s">
        <v>273</v>
      </c>
      <c r="B398" s="122" t="s">
        <v>407</v>
      </c>
      <c r="C398" s="123" t="s">
        <v>408</v>
      </c>
    </row>
    <row r="399" spans="1:3" ht="15.75">
      <c r="A399" s="135" t="s">
        <v>447</v>
      </c>
      <c r="B399" s="136"/>
      <c r="C399" s="181">
        <v>6109476.05</v>
      </c>
    </row>
    <row r="400" spans="1:3" ht="15.75">
      <c r="A400" s="135" t="s">
        <v>448</v>
      </c>
      <c r="B400" s="136"/>
      <c r="C400" s="137"/>
    </row>
    <row r="401" spans="1:3" ht="15.75">
      <c r="A401" s="135" t="s">
        <v>449</v>
      </c>
      <c r="B401" s="136"/>
      <c r="C401" s="137"/>
    </row>
    <row r="402" spans="1:3" ht="15.75">
      <c r="A402" s="135" t="s">
        <v>450</v>
      </c>
      <c r="B402" s="136"/>
      <c r="C402" s="137"/>
    </row>
    <row r="403" spans="1:3" ht="15.75">
      <c r="A403" s="135" t="s">
        <v>451</v>
      </c>
      <c r="B403" s="136"/>
      <c r="C403" s="137"/>
    </row>
    <row r="404" spans="1:3" ht="15.75">
      <c r="A404" s="135" t="s">
        <v>452</v>
      </c>
      <c r="B404" s="136"/>
      <c r="C404" s="137"/>
    </row>
    <row r="405" spans="1:3" ht="15.75">
      <c r="A405" s="135" t="s">
        <v>453</v>
      </c>
      <c r="B405" s="136"/>
      <c r="C405" s="137"/>
    </row>
    <row r="406" spans="1:3" ht="15.75">
      <c r="A406" s="135" t="s">
        <v>454</v>
      </c>
      <c r="B406" s="136"/>
      <c r="C406" s="137"/>
    </row>
    <row r="407" spans="1:3" ht="15.75">
      <c r="A407" s="135" t="s">
        <v>455</v>
      </c>
      <c r="B407" s="136"/>
      <c r="C407" s="137"/>
    </row>
    <row r="408" spans="1:3" ht="15.75">
      <c r="A408" s="135" t="s">
        <v>456</v>
      </c>
      <c r="B408" s="136"/>
      <c r="C408" s="137"/>
    </row>
    <row r="409" spans="1:3" ht="15.75">
      <c r="A409" s="135" t="s">
        <v>457</v>
      </c>
      <c r="B409" s="136"/>
      <c r="C409" s="137"/>
    </row>
    <row r="410" spans="1:3" ht="15.75">
      <c r="A410" s="135" t="s">
        <v>458</v>
      </c>
      <c r="B410" s="136"/>
      <c r="C410" s="137"/>
    </row>
    <row r="411" spans="1:3" ht="15.75">
      <c r="A411" s="135" t="s">
        <v>459</v>
      </c>
      <c r="B411" s="136"/>
      <c r="C411" s="137"/>
    </row>
    <row r="412" spans="1:3" ht="15.75">
      <c r="A412" s="135" t="s">
        <v>460</v>
      </c>
      <c r="B412" s="136"/>
      <c r="C412" s="137"/>
    </row>
    <row r="413" spans="1:3" ht="16.5" thickBot="1">
      <c r="A413" s="139" t="s">
        <v>266</v>
      </c>
      <c r="B413" s="140"/>
      <c r="C413" s="206">
        <v>6109476.05</v>
      </c>
    </row>
    <row r="414" ht="16.5" thickTop="1"/>
    <row r="416" s="121" customFormat="1" ht="16.5" thickBot="1">
      <c r="A416" s="155" t="s">
        <v>461</v>
      </c>
    </row>
    <row r="417" spans="1:3" ht="17.25" thickBot="1" thickTop="1">
      <c r="A417" s="156" t="s">
        <v>462</v>
      </c>
      <c r="B417" s="122" t="s">
        <v>407</v>
      </c>
      <c r="C417" s="123" t="s">
        <v>408</v>
      </c>
    </row>
    <row r="418" spans="1:3" ht="15.75">
      <c r="A418" s="135" t="s">
        <v>463</v>
      </c>
      <c r="B418" s="219"/>
      <c r="C418" s="220"/>
    </row>
    <row r="419" spans="1:3" ht="15.75">
      <c r="A419" s="135" t="s">
        <v>464</v>
      </c>
      <c r="B419" s="219"/>
      <c r="C419" s="220"/>
    </row>
    <row r="420" spans="1:3" ht="27">
      <c r="A420" s="135" t="s">
        <v>465</v>
      </c>
      <c r="B420" s="219"/>
      <c r="C420" s="220"/>
    </row>
    <row r="421" spans="1:3" ht="27">
      <c r="A421" s="135" t="s">
        <v>466</v>
      </c>
      <c r="B421" s="219"/>
      <c r="C421" s="220"/>
    </row>
    <row r="422" spans="1:3" ht="15.75">
      <c r="A422" s="135" t="s">
        <v>467</v>
      </c>
      <c r="B422" s="219"/>
      <c r="C422" s="220"/>
    </row>
    <row r="423" spans="1:3" ht="15.75">
      <c r="A423" s="135" t="s">
        <v>468</v>
      </c>
      <c r="B423" s="219"/>
      <c r="C423" s="220"/>
    </row>
    <row r="424" spans="1:3" ht="15.75">
      <c r="A424" s="135" t="s">
        <v>469</v>
      </c>
      <c r="B424" s="219"/>
      <c r="C424" s="220"/>
    </row>
    <row r="425" spans="1:3" ht="27">
      <c r="A425" s="135" t="s">
        <v>470</v>
      </c>
      <c r="B425" s="219"/>
      <c r="C425" s="220"/>
    </row>
    <row r="426" spans="1:3" ht="16.5" thickBot="1">
      <c r="A426" s="139" t="s">
        <v>471</v>
      </c>
      <c r="B426" s="221"/>
      <c r="C426" s="222"/>
    </row>
    <row r="427" ht="16.5" thickTop="1"/>
    <row r="429" s="121" customFormat="1" ht="16.5" thickBot="1">
      <c r="A429" s="155" t="s">
        <v>472</v>
      </c>
    </row>
    <row r="430" spans="1:4" ht="28.5" thickBot="1" thickTop="1">
      <c r="A430" s="122" t="s">
        <v>228</v>
      </c>
      <c r="B430" s="122" t="s">
        <v>407</v>
      </c>
      <c r="C430" s="122" t="s">
        <v>408</v>
      </c>
      <c r="D430" s="157" t="s">
        <v>473</v>
      </c>
    </row>
    <row r="431" spans="1:4" ht="15.75">
      <c r="A431" s="135" t="s">
        <v>474</v>
      </c>
      <c r="B431" s="223"/>
      <c r="C431" s="223"/>
      <c r="D431" s="224"/>
    </row>
    <row r="432" spans="1:4" ht="15.75">
      <c r="A432" s="135" t="s">
        <v>475</v>
      </c>
      <c r="B432" s="136"/>
      <c r="C432" s="136"/>
      <c r="D432" s="137"/>
    </row>
    <row r="433" spans="1:4" ht="15.75">
      <c r="A433" s="135" t="s">
        <v>476</v>
      </c>
      <c r="B433" s="136"/>
      <c r="C433" s="136"/>
      <c r="D433" s="137"/>
    </row>
    <row r="434" spans="1:4" ht="15.75">
      <c r="A434" s="135" t="s">
        <v>477</v>
      </c>
      <c r="B434" s="136"/>
      <c r="C434" s="136"/>
      <c r="D434" s="137"/>
    </row>
    <row r="435" spans="1:4" ht="15.75">
      <c r="A435" s="135" t="s">
        <v>478</v>
      </c>
      <c r="B435" s="136"/>
      <c r="C435" s="136"/>
      <c r="D435" s="137"/>
    </row>
    <row r="436" spans="1:4" ht="15.75">
      <c r="A436" s="135" t="s">
        <v>479</v>
      </c>
      <c r="B436" s="136"/>
      <c r="C436" s="136"/>
      <c r="D436" s="137"/>
    </row>
    <row r="437" spans="1:4" ht="15.75">
      <c r="A437" s="135" t="s">
        <v>480</v>
      </c>
      <c r="B437" s="136"/>
      <c r="C437" s="144">
        <v>151000000</v>
      </c>
      <c r="D437" s="137"/>
    </row>
    <row r="438" spans="1:4" ht="15.75">
      <c r="A438" s="135" t="s">
        <v>481</v>
      </c>
      <c r="B438" s="136"/>
      <c r="C438" s="144">
        <v>9415.14</v>
      </c>
      <c r="D438" s="137"/>
    </row>
    <row r="439" spans="1:4" ht="15.75">
      <c r="A439" s="135" t="s">
        <v>184</v>
      </c>
      <c r="B439" s="136"/>
      <c r="C439" s="144">
        <v>2592937.9</v>
      </c>
      <c r="D439" s="137"/>
    </row>
    <row r="440" spans="1:4" ht="16.5" thickBot="1">
      <c r="A440" s="129" t="s">
        <v>233</v>
      </c>
      <c r="B440" s="140"/>
      <c r="C440" s="145">
        <v>153602353.04</v>
      </c>
      <c r="D440" s="141"/>
    </row>
    <row r="441" ht="16.5" thickTop="1"/>
    <row r="443" ht="16.5" thickBot="1">
      <c r="A443" s="154" t="s">
        <v>480</v>
      </c>
    </row>
    <row r="444" spans="1:5" ht="17.25" thickBot="1" thickTop="1">
      <c r="A444" s="337" t="s">
        <v>482</v>
      </c>
      <c r="B444" s="338"/>
      <c r="C444" s="156" t="s">
        <v>483</v>
      </c>
      <c r="D444" s="122" t="s">
        <v>407</v>
      </c>
      <c r="E444" s="123" t="s">
        <v>408</v>
      </c>
    </row>
    <row r="445" spans="1:5" ht="54">
      <c r="A445" s="317" t="s">
        <v>484</v>
      </c>
      <c r="B445" s="124" t="s">
        <v>485</v>
      </c>
      <c r="C445" s="135" t="s">
        <v>486</v>
      </c>
      <c r="D445" s="136"/>
      <c r="E445" s="181">
        <v>151000000</v>
      </c>
    </row>
    <row r="446" spans="1:5" ht="15.75">
      <c r="A446" s="318"/>
      <c r="B446" s="125"/>
      <c r="C446" s="136"/>
      <c r="D446" s="136"/>
      <c r="E446" s="137"/>
    </row>
    <row r="447" spans="1:5" ht="15.75">
      <c r="A447" s="318"/>
      <c r="B447" s="136"/>
      <c r="C447" s="136"/>
      <c r="D447" s="136"/>
      <c r="E447" s="137"/>
    </row>
    <row r="448" spans="1:5" ht="15.75">
      <c r="A448" s="318"/>
      <c r="B448" s="136"/>
      <c r="C448" s="136"/>
      <c r="D448" s="136"/>
      <c r="E448" s="137"/>
    </row>
    <row r="449" spans="1:5" ht="15.75">
      <c r="A449" s="319"/>
      <c r="B449" s="136"/>
      <c r="C449" s="136"/>
      <c r="D449" s="136"/>
      <c r="E449" s="137"/>
    </row>
    <row r="450" spans="1:5" ht="16.5" thickBot="1">
      <c r="A450" s="320" t="s">
        <v>266</v>
      </c>
      <c r="B450" s="320"/>
      <c r="C450" s="321"/>
      <c r="D450" s="140"/>
      <c r="E450" s="141"/>
    </row>
    <row r="451" ht="16.5" thickTop="1"/>
    <row r="453" s="121" customFormat="1" ht="16.5" thickBot="1">
      <c r="A453" s="155" t="s">
        <v>487</v>
      </c>
    </row>
    <row r="454" spans="1:4" ht="28.5" thickBot="1" thickTop="1">
      <c r="A454" s="156" t="s">
        <v>305</v>
      </c>
      <c r="B454" s="122" t="s">
        <v>407</v>
      </c>
      <c r="C454" s="122" t="s">
        <v>408</v>
      </c>
      <c r="D454" s="157" t="s">
        <v>473</v>
      </c>
    </row>
    <row r="455" spans="1:4" ht="15.75">
      <c r="A455" s="135" t="s">
        <v>488</v>
      </c>
      <c r="B455" s="136"/>
      <c r="C455" s="136"/>
      <c r="D455" s="137"/>
    </row>
    <row r="456" spans="1:4" ht="15.75">
      <c r="A456" s="135" t="s">
        <v>489</v>
      </c>
      <c r="B456" s="136"/>
      <c r="C456" s="136"/>
      <c r="D456" s="137"/>
    </row>
    <row r="457" spans="1:4" ht="15.75">
      <c r="A457" s="135" t="s">
        <v>490</v>
      </c>
      <c r="B457" s="136"/>
      <c r="C457" s="136"/>
      <c r="D457" s="137"/>
    </row>
    <row r="458" spans="1:4" ht="15.75">
      <c r="A458" s="135" t="s">
        <v>491</v>
      </c>
      <c r="B458" s="136"/>
      <c r="C458" s="136"/>
      <c r="D458" s="137"/>
    </row>
    <row r="459" spans="1:4" ht="15.75">
      <c r="A459" s="135" t="s">
        <v>492</v>
      </c>
      <c r="B459" s="136"/>
      <c r="C459" s="136"/>
      <c r="D459" s="137"/>
    </row>
    <row r="460" spans="1:4" ht="15.75">
      <c r="A460" s="135" t="s">
        <v>493</v>
      </c>
      <c r="B460" s="136"/>
      <c r="C460" s="144">
        <v>8100</v>
      </c>
      <c r="D460" s="137"/>
    </row>
    <row r="461" spans="1:4" ht="15.75">
      <c r="A461" s="135" t="s">
        <v>494</v>
      </c>
      <c r="B461" s="136"/>
      <c r="C461" s="144">
        <v>97400</v>
      </c>
      <c r="D461" s="137"/>
    </row>
    <row r="462" spans="1:4" ht="15.75">
      <c r="A462" s="135" t="s">
        <v>495</v>
      </c>
      <c r="B462" s="136"/>
      <c r="C462" s="144">
        <v>17900</v>
      </c>
      <c r="D462" s="137"/>
    </row>
    <row r="463" spans="1:4" ht="15.75">
      <c r="A463" s="135" t="s">
        <v>184</v>
      </c>
      <c r="B463" s="136"/>
      <c r="C463" s="144">
        <v>797401.8</v>
      </c>
      <c r="D463" s="137"/>
    </row>
    <row r="464" spans="1:4" ht="16.5" thickBot="1">
      <c r="A464" s="139" t="s">
        <v>247</v>
      </c>
      <c r="B464" s="177"/>
      <c r="C464" s="145">
        <v>920801.8</v>
      </c>
      <c r="D464" s="141"/>
    </row>
    <row r="465" ht="16.5" thickTop="1"/>
    <row r="467" s="121" customFormat="1" ht="16.5" thickBot="1">
      <c r="A467" s="155" t="s">
        <v>496</v>
      </c>
    </row>
    <row r="468" spans="1:3" ht="17.25" thickBot="1" thickTop="1">
      <c r="A468" s="156" t="s">
        <v>305</v>
      </c>
      <c r="B468" s="122" t="s">
        <v>407</v>
      </c>
      <c r="C468" s="123" t="s">
        <v>408</v>
      </c>
    </row>
    <row r="469" spans="1:3" ht="15.75">
      <c r="A469" s="135" t="s">
        <v>497</v>
      </c>
      <c r="B469" s="136"/>
      <c r="C469" s="137"/>
    </row>
    <row r="470" spans="1:3" ht="15.75">
      <c r="A470" s="135" t="s">
        <v>498</v>
      </c>
      <c r="B470" s="136"/>
      <c r="C470" s="181">
        <v>-1530961.36</v>
      </c>
    </row>
    <row r="471" spans="1:3" ht="16.5" thickBot="1">
      <c r="A471" s="139" t="s">
        <v>247</v>
      </c>
      <c r="B471" s="140"/>
      <c r="C471" s="206">
        <v>-1530961.36</v>
      </c>
    </row>
    <row r="472" ht="16.5" thickTop="1"/>
    <row r="473" ht="16.5" thickBot="1"/>
    <row r="474" spans="1:2" ht="17.25" thickBot="1" thickTop="1">
      <c r="A474" s="210" t="s">
        <v>499</v>
      </c>
      <c r="B474" s="225" t="s">
        <v>500</v>
      </c>
    </row>
    <row r="475" spans="1:2" ht="15.75">
      <c r="A475" s="226"/>
      <c r="B475" s="137"/>
    </row>
    <row r="476" spans="1:2" ht="15.75">
      <c r="A476" s="227" t="s">
        <v>501</v>
      </c>
      <c r="B476" s="137"/>
    </row>
    <row r="477" spans="1:2" ht="15.75">
      <c r="A477" s="227" t="s">
        <v>502</v>
      </c>
      <c r="B477" s="137"/>
    </row>
    <row r="478" spans="1:2" ht="15.75">
      <c r="A478" s="227" t="s">
        <v>503</v>
      </c>
      <c r="B478" s="137"/>
    </row>
    <row r="479" spans="1:2" ht="15.75">
      <c r="A479" s="227" t="s">
        <v>504</v>
      </c>
      <c r="B479" s="137"/>
    </row>
    <row r="480" spans="1:2" ht="15.75">
      <c r="A480" s="227" t="s">
        <v>505</v>
      </c>
      <c r="B480" s="137"/>
    </row>
    <row r="481" spans="1:2" ht="15.75">
      <c r="A481" s="227" t="s">
        <v>506</v>
      </c>
      <c r="B481" s="137"/>
    </row>
    <row r="482" spans="1:2" ht="15.75">
      <c r="A482" s="227" t="s">
        <v>507</v>
      </c>
      <c r="B482" s="137"/>
    </row>
    <row r="483" spans="1:2" ht="27">
      <c r="A483" s="227" t="s">
        <v>508</v>
      </c>
      <c r="B483" s="137"/>
    </row>
    <row r="484" spans="1:2" ht="15.75">
      <c r="A484" s="227" t="s">
        <v>509</v>
      </c>
      <c r="B484" s="137"/>
    </row>
    <row r="485" spans="1:2" ht="15.75">
      <c r="A485" s="226" t="s">
        <v>315</v>
      </c>
      <c r="B485" s="137"/>
    </row>
    <row r="486" spans="1:2" ht="16.5" thickBot="1">
      <c r="A486" s="228" t="s">
        <v>496</v>
      </c>
      <c r="B486" s="178"/>
    </row>
    <row r="487" ht="16.5" thickTop="1"/>
    <row r="489" s="121" customFormat="1" ht="15.75">
      <c r="A489" s="155" t="s">
        <v>510</v>
      </c>
    </row>
    <row r="490" ht="16.5" thickBot="1">
      <c r="A490" s="154" t="s">
        <v>511</v>
      </c>
    </row>
    <row r="491" spans="1:3" ht="17.25" thickBot="1" thickTop="1">
      <c r="A491" s="156" t="s">
        <v>305</v>
      </c>
      <c r="B491" s="122" t="s">
        <v>407</v>
      </c>
      <c r="C491" s="123" t="s">
        <v>408</v>
      </c>
    </row>
    <row r="492" spans="1:3" ht="15.75">
      <c r="A492" s="135" t="s">
        <v>512</v>
      </c>
      <c r="B492" s="136"/>
      <c r="C492" s="181">
        <v>331939.89</v>
      </c>
    </row>
    <row r="493" spans="1:3" ht="15.75">
      <c r="A493" s="135" t="s">
        <v>513</v>
      </c>
      <c r="B493" s="136"/>
      <c r="C493" s="181">
        <v>9415.14</v>
      </c>
    </row>
    <row r="494" spans="1:3" ht="15.75">
      <c r="A494" s="135" t="s">
        <v>514</v>
      </c>
      <c r="B494" s="136"/>
      <c r="C494" s="181">
        <v>1539530.09</v>
      </c>
    </row>
    <row r="495" spans="1:3" ht="15.75">
      <c r="A495" s="135" t="s">
        <v>515</v>
      </c>
      <c r="B495" s="136"/>
      <c r="C495" s="181">
        <v>151725060.27</v>
      </c>
    </row>
    <row r="496" spans="1:3" ht="16.5" thickBot="1">
      <c r="A496" s="139" t="s">
        <v>266</v>
      </c>
      <c r="B496" s="140"/>
      <c r="C496" s="206">
        <v>153605945.39</v>
      </c>
    </row>
    <row r="497" ht="16.5" thickTop="1"/>
    <row r="498" ht="16.5" thickBot="1">
      <c r="A498" s="154" t="s">
        <v>516</v>
      </c>
    </row>
    <row r="499" spans="1:3" ht="17.25" thickBot="1" thickTop="1">
      <c r="A499" s="156" t="s">
        <v>305</v>
      </c>
      <c r="B499" s="122" t="s">
        <v>407</v>
      </c>
      <c r="C499" s="123" t="s">
        <v>408</v>
      </c>
    </row>
    <row r="500" spans="1:3" ht="15.75">
      <c r="A500" s="135" t="s">
        <v>517</v>
      </c>
      <c r="B500" s="136"/>
      <c r="C500" s="181">
        <v>1552376.8</v>
      </c>
    </row>
    <row r="501" spans="1:3" ht="15.75">
      <c r="A501" s="135" t="s">
        <v>518</v>
      </c>
      <c r="B501" s="136"/>
      <c r="C501" s="181">
        <v>8100</v>
      </c>
    </row>
    <row r="502" spans="1:3" ht="15.75">
      <c r="A502" s="135" t="s">
        <v>514</v>
      </c>
      <c r="B502" s="136"/>
      <c r="C502" s="181">
        <v>209011943.74</v>
      </c>
    </row>
    <row r="503" spans="1:3" ht="15.75">
      <c r="A503" s="135" t="s">
        <v>519</v>
      </c>
      <c r="B503" s="136"/>
      <c r="C503" s="181">
        <v>10265049.62</v>
      </c>
    </row>
    <row r="504" spans="1:3" ht="16.5" thickBot="1">
      <c r="A504" s="139" t="s">
        <v>266</v>
      </c>
      <c r="B504" s="140"/>
      <c r="C504" s="206">
        <v>220837407.16</v>
      </c>
    </row>
    <row r="505" ht="16.5" thickTop="1"/>
    <row r="506" ht="16.5" thickBot="1">
      <c r="A506" s="154" t="s">
        <v>520</v>
      </c>
    </row>
    <row r="507" spans="1:3" ht="17.25" thickBot="1" thickTop="1">
      <c r="A507" s="156" t="s">
        <v>329</v>
      </c>
      <c r="B507" s="122" t="s">
        <v>407</v>
      </c>
      <c r="C507" s="123" t="s">
        <v>408</v>
      </c>
    </row>
    <row r="508" spans="1:3" ht="15.75">
      <c r="A508" s="135" t="s">
        <v>521</v>
      </c>
      <c r="B508" s="136"/>
      <c r="C508" s="181">
        <v>700433907.11</v>
      </c>
    </row>
    <row r="509" spans="1:3" ht="16.5" thickBot="1">
      <c r="A509" s="139" t="s">
        <v>266</v>
      </c>
      <c r="B509" s="140"/>
      <c r="C509" s="206">
        <v>700433907.11</v>
      </c>
    </row>
    <row r="510" ht="16.5" thickTop="1"/>
    <row r="511" ht="16.5" thickBot="1">
      <c r="A511" s="154" t="s">
        <v>522</v>
      </c>
    </row>
    <row r="512" spans="1:3" ht="17.25" thickBot="1" thickTop="1">
      <c r="A512" s="156" t="s">
        <v>329</v>
      </c>
      <c r="B512" s="122" t="s">
        <v>407</v>
      </c>
      <c r="C512" s="123" t="s">
        <v>408</v>
      </c>
    </row>
    <row r="513" spans="1:3" ht="15.75">
      <c r="A513" s="135" t="s">
        <v>523</v>
      </c>
      <c r="B513" s="136"/>
      <c r="C513" s="181">
        <v>140607716.32</v>
      </c>
    </row>
    <row r="514" spans="1:3" ht="16.5" thickBot="1">
      <c r="A514" s="139" t="s">
        <v>266</v>
      </c>
      <c r="B514" s="140"/>
      <c r="C514" s="206">
        <v>140607716.32</v>
      </c>
    </row>
    <row r="515" ht="16.5" thickTop="1"/>
    <row r="516" ht="16.5" thickBot="1">
      <c r="A516" s="154" t="s">
        <v>524</v>
      </c>
    </row>
    <row r="517" spans="1:3" ht="17.25" thickBot="1" thickTop="1">
      <c r="A517" s="156" t="s">
        <v>329</v>
      </c>
      <c r="B517" s="122" t="s">
        <v>407</v>
      </c>
      <c r="C517" s="123" t="s">
        <v>408</v>
      </c>
    </row>
    <row r="518" spans="1:3" ht="15.75">
      <c r="A518" s="138"/>
      <c r="B518" s="136"/>
      <c r="C518" s="137"/>
    </row>
    <row r="519" spans="1:3" ht="15.75">
      <c r="A519" s="138"/>
      <c r="B519" s="136"/>
      <c r="C519" s="137"/>
    </row>
    <row r="520" spans="1:3" ht="15.75">
      <c r="A520" s="138"/>
      <c r="B520" s="136"/>
      <c r="C520" s="137"/>
    </row>
    <row r="521" spans="1:3" ht="16.5" thickBot="1">
      <c r="A521" s="139" t="s">
        <v>266</v>
      </c>
      <c r="B521" s="140"/>
      <c r="C521" s="141"/>
    </row>
    <row r="522" ht="16.5" thickTop="1"/>
    <row r="523" ht="16.5" thickBot="1">
      <c r="A523" s="154" t="s">
        <v>525</v>
      </c>
    </row>
    <row r="524" spans="1:3" ht="17.25" thickBot="1" thickTop="1">
      <c r="A524" s="156" t="s">
        <v>329</v>
      </c>
      <c r="B524" s="122" t="s">
        <v>407</v>
      </c>
      <c r="C524" s="123" t="s">
        <v>408</v>
      </c>
    </row>
    <row r="525" spans="1:3" ht="15.75">
      <c r="A525" s="138"/>
      <c r="B525" s="136"/>
      <c r="C525" s="137"/>
    </row>
    <row r="526" spans="1:3" ht="15.75">
      <c r="A526" s="138"/>
      <c r="B526" s="136"/>
      <c r="C526" s="137"/>
    </row>
    <row r="527" spans="1:3" ht="15.75">
      <c r="A527" s="138"/>
      <c r="B527" s="136"/>
      <c r="C527" s="137"/>
    </row>
    <row r="528" spans="1:3" ht="16.5" thickBot="1">
      <c r="A528" s="139" t="s">
        <v>266</v>
      </c>
      <c r="B528" s="140"/>
      <c r="C528" s="141"/>
    </row>
    <row r="529" ht="16.5" thickTop="1"/>
    <row r="530" ht="16.5" thickBot="1">
      <c r="A530" s="154" t="s">
        <v>526</v>
      </c>
    </row>
    <row r="531" spans="1:3" ht="17.25" thickBot="1" thickTop="1">
      <c r="A531" s="229" t="s">
        <v>527</v>
      </c>
      <c r="B531" s="122" t="s">
        <v>407</v>
      </c>
      <c r="C531" s="123" t="s">
        <v>408</v>
      </c>
    </row>
    <row r="532" spans="1:3" ht="15.75">
      <c r="A532" s="230" t="s">
        <v>528</v>
      </c>
      <c r="B532" s="204"/>
      <c r="C532" s="205"/>
    </row>
    <row r="533" spans="1:3" ht="15.75">
      <c r="A533" s="124" t="s">
        <v>529</v>
      </c>
      <c r="B533" s="204"/>
      <c r="C533" s="127">
        <v>192708705.14</v>
      </c>
    </row>
    <row r="534" spans="1:3" ht="15.75">
      <c r="A534" s="124" t="s">
        <v>530</v>
      </c>
      <c r="B534" s="204"/>
      <c r="C534" s="231">
        <v>6109476.05</v>
      </c>
    </row>
    <row r="535" spans="1:3" ht="15.75">
      <c r="A535" s="124" t="s">
        <v>531</v>
      </c>
      <c r="B535" s="204"/>
      <c r="C535" s="231">
        <v>4581148.75</v>
      </c>
    </row>
    <row r="536" spans="1:3" ht="15.75">
      <c r="A536" s="124" t="s">
        <v>532</v>
      </c>
      <c r="B536" s="204"/>
      <c r="C536" s="231">
        <v>532392498.53</v>
      </c>
    </row>
    <row r="537" spans="1:3" ht="15.75">
      <c r="A537" s="124" t="s">
        <v>533</v>
      </c>
      <c r="B537" s="204"/>
      <c r="C537" s="205"/>
    </row>
    <row r="538" spans="1:3" ht="27">
      <c r="A538" s="124" t="s">
        <v>534</v>
      </c>
      <c r="B538" s="204"/>
      <c r="C538" s="205"/>
    </row>
    <row r="539" spans="1:3" ht="15.75">
      <c r="A539" s="124" t="s">
        <v>535</v>
      </c>
      <c r="B539" s="204"/>
      <c r="C539" s="205"/>
    </row>
    <row r="540" spans="1:3" ht="15.75">
      <c r="A540" s="124" t="s">
        <v>536</v>
      </c>
      <c r="B540" s="204"/>
      <c r="C540" s="205"/>
    </row>
    <row r="541" spans="1:3" ht="15.75">
      <c r="A541" s="124" t="s">
        <v>537</v>
      </c>
      <c r="B541" s="204"/>
      <c r="C541" s="231">
        <v>15005189.66</v>
      </c>
    </row>
    <row r="542" spans="1:3" ht="15.75">
      <c r="A542" s="124" t="s">
        <v>538</v>
      </c>
      <c r="B542" s="204"/>
      <c r="C542" s="205"/>
    </row>
    <row r="543" spans="1:3" ht="15.75">
      <c r="A543" s="124" t="s">
        <v>539</v>
      </c>
      <c r="B543" s="204"/>
      <c r="C543" s="231">
        <v>-1527369.01</v>
      </c>
    </row>
    <row r="544" spans="1:3" ht="15.75">
      <c r="A544" s="124" t="s">
        <v>540</v>
      </c>
      <c r="B544" s="204"/>
      <c r="C544" s="205"/>
    </row>
    <row r="545" spans="1:3" ht="15.75">
      <c r="A545" s="124" t="s">
        <v>541</v>
      </c>
      <c r="B545" s="204"/>
      <c r="C545" s="231">
        <v>-40690107.22</v>
      </c>
    </row>
    <row r="546" spans="1:3" ht="15.75">
      <c r="A546" s="124" t="s">
        <v>542</v>
      </c>
      <c r="B546" s="204"/>
      <c r="C546" s="231">
        <v>-1583339563.94</v>
      </c>
    </row>
    <row r="547" spans="1:3" ht="15.75">
      <c r="A547" s="124" t="s">
        <v>543</v>
      </c>
      <c r="B547" s="204"/>
      <c r="C547" s="231">
        <v>-324378.37</v>
      </c>
    </row>
    <row r="548" spans="1:3" ht="15.75">
      <c r="A548" s="124" t="s">
        <v>184</v>
      </c>
      <c r="B548" s="204"/>
      <c r="C548" s="205"/>
    </row>
    <row r="549" spans="1:3" ht="15.75">
      <c r="A549" s="124" t="s">
        <v>544</v>
      </c>
      <c r="B549" s="204"/>
      <c r="C549" s="231">
        <v>-875084400.41</v>
      </c>
    </row>
    <row r="550" spans="1:3" ht="15.75">
      <c r="A550" s="230" t="s">
        <v>545</v>
      </c>
      <c r="B550" s="204"/>
      <c r="C550" s="205"/>
    </row>
    <row r="551" spans="1:3" ht="15.75">
      <c r="A551" s="124" t="s">
        <v>546</v>
      </c>
      <c r="B551" s="204"/>
      <c r="C551" s="205"/>
    </row>
    <row r="552" spans="1:3" ht="15.75">
      <c r="A552" s="124" t="s">
        <v>547</v>
      </c>
      <c r="B552" s="204"/>
      <c r="C552" s="205"/>
    </row>
    <row r="553" spans="1:3" ht="15.75">
      <c r="A553" s="124" t="s">
        <v>548</v>
      </c>
      <c r="B553" s="204"/>
      <c r="C553" s="205"/>
    </row>
    <row r="554" spans="1:3" ht="15.75">
      <c r="A554" s="198" t="s">
        <v>315</v>
      </c>
      <c r="B554" s="204"/>
      <c r="C554" s="205"/>
    </row>
    <row r="555" spans="1:3" ht="15.75">
      <c r="A555" s="230" t="s">
        <v>549</v>
      </c>
      <c r="B555" s="204"/>
      <c r="C555" s="205"/>
    </row>
    <row r="556" spans="1:3" ht="15.75">
      <c r="A556" s="124" t="s">
        <v>550</v>
      </c>
      <c r="B556" s="204"/>
      <c r="C556" s="231">
        <v>1286073572.05</v>
      </c>
    </row>
    <row r="557" spans="1:3" ht="15.75">
      <c r="A557" s="124" t="s">
        <v>551</v>
      </c>
      <c r="B557" s="204"/>
      <c r="C557" s="231">
        <v>55127531.33</v>
      </c>
    </row>
    <row r="558" spans="1:3" ht="15.75">
      <c r="A558" s="124" t="s">
        <v>552</v>
      </c>
      <c r="B558" s="204"/>
      <c r="C558" s="205"/>
    </row>
    <row r="559" spans="1:3" ht="15.75">
      <c r="A559" s="124" t="s">
        <v>553</v>
      </c>
      <c r="B559" s="204"/>
      <c r="C559" s="205"/>
    </row>
    <row r="560" spans="1:3" ht="16.5" thickBot="1">
      <c r="A560" s="211" t="s">
        <v>554</v>
      </c>
      <c r="B560" s="232"/>
      <c r="C560" s="233">
        <v>1230946040.72</v>
      </c>
    </row>
    <row r="561" ht="17.25" thickBot="1" thickTop="1"/>
    <row r="562" spans="1:3" ht="17.25" thickBot="1" thickTop="1">
      <c r="A562" s="156" t="s">
        <v>329</v>
      </c>
      <c r="B562" s="122" t="s">
        <v>407</v>
      </c>
      <c r="C562" s="123" t="s">
        <v>408</v>
      </c>
    </row>
    <row r="563" spans="1:3" ht="15.75">
      <c r="A563" s="135" t="s">
        <v>555</v>
      </c>
      <c r="B563" s="136"/>
      <c r="C563" s="181">
        <v>1286073572.05</v>
      </c>
    </row>
    <row r="564" spans="1:3" ht="15.75">
      <c r="A564" s="135" t="s">
        <v>556</v>
      </c>
      <c r="B564" s="136"/>
      <c r="C564" s="181">
        <v>249201.54</v>
      </c>
    </row>
    <row r="565" spans="1:3" ht="15.75">
      <c r="A565" s="135" t="s">
        <v>557</v>
      </c>
      <c r="B565" s="136"/>
      <c r="C565" s="181">
        <v>1285824370.51</v>
      </c>
    </row>
    <row r="566" spans="1:3" ht="15.75">
      <c r="A566" s="135" t="s">
        <v>558</v>
      </c>
      <c r="B566" s="136"/>
      <c r="C566" s="137"/>
    </row>
    <row r="567" spans="1:3" ht="15.75">
      <c r="A567" s="135" t="s">
        <v>559</v>
      </c>
      <c r="B567" s="136"/>
      <c r="C567" s="137"/>
    </row>
    <row r="568" spans="1:3" ht="15.75">
      <c r="A568" s="135" t="s">
        <v>560</v>
      </c>
      <c r="B568" s="136"/>
      <c r="C568" s="137"/>
    </row>
    <row r="569" spans="1:3" ht="15.75">
      <c r="A569" s="135" t="s">
        <v>561</v>
      </c>
      <c r="B569" s="136"/>
      <c r="C569" s="137"/>
    </row>
    <row r="570" spans="1:3" ht="15.75">
      <c r="A570" s="135" t="s">
        <v>562</v>
      </c>
      <c r="B570" s="136"/>
      <c r="C570" s="137"/>
    </row>
    <row r="571" spans="1:3" ht="15.75">
      <c r="A571" s="135" t="s">
        <v>563</v>
      </c>
      <c r="B571" s="136"/>
      <c r="C571" s="137"/>
    </row>
    <row r="572" spans="1:3" ht="22.5" customHeight="1">
      <c r="A572" s="322" t="s">
        <v>564</v>
      </c>
      <c r="B572" s="324"/>
      <c r="C572" s="326">
        <v>1286073572.05</v>
      </c>
    </row>
    <row r="573" spans="1:3" ht="15.75">
      <c r="A573" s="323"/>
      <c r="B573" s="325"/>
      <c r="C573" s="327"/>
    </row>
    <row r="574" spans="1:3" ht="27.75" thickBot="1">
      <c r="A574" s="179" t="s">
        <v>565</v>
      </c>
      <c r="B574" s="177"/>
      <c r="C574" s="178"/>
    </row>
    <row r="575" ht="16.5" thickTop="1"/>
    <row r="577" s="121" customFormat="1" ht="16.5" thickBot="1">
      <c r="A577" s="155" t="s">
        <v>566</v>
      </c>
    </row>
    <row r="578" spans="1:3" ht="17.25" thickBot="1" thickTop="1">
      <c r="A578" s="156" t="s">
        <v>329</v>
      </c>
      <c r="B578" s="156" t="s">
        <v>567</v>
      </c>
      <c r="C578" s="157" t="s">
        <v>568</v>
      </c>
    </row>
    <row r="579" spans="1:3" ht="15.75">
      <c r="A579" s="135" t="s">
        <v>226</v>
      </c>
      <c r="B579" s="136"/>
      <c r="C579" s="137"/>
    </row>
    <row r="580" spans="1:3" ht="15.75">
      <c r="A580" s="135" t="s">
        <v>569</v>
      </c>
      <c r="B580" s="136"/>
      <c r="C580" s="137"/>
    </row>
    <row r="581" spans="1:3" ht="15.75">
      <c r="A581" s="135" t="s">
        <v>288</v>
      </c>
      <c r="B581" s="136"/>
      <c r="C581" s="137"/>
    </row>
    <row r="582" spans="1:3" ht="15.75">
      <c r="A582" s="135" t="s">
        <v>570</v>
      </c>
      <c r="B582" s="136"/>
      <c r="C582" s="137"/>
    </row>
    <row r="583" spans="1:3" ht="15.75">
      <c r="A583" s="135" t="s">
        <v>323</v>
      </c>
      <c r="B583" s="136"/>
      <c r="C583" s="137"/>
    </row>
    <row r="584" spans="1:3" ht="15.75">
      <c r="A584" s="138" t="s">
        <v>315</v>
      </c>
      <c r="B584" s="136"/>
      <c r="C584" s="137"/>
    </row>
    <row r="585" spans="1:3" ht="16.5" thickBot="1">
      <c r="A585" s="139" t="s">
        <v>266</v>
      </c>
      <c r="B585" s="177"/>
      <c r="C585" s="178"/>
    </row>
    <row r="586" ht="16.5" thickTop="1"/>
  </sheetData>
  <sheetProtection/>
  <mergeCells count="68">
    <mergeCell ref="A11:A13"/>
    <mergeCell ref="B11:F11"/>
    <mergeCell ref="B12:C12"/>
    <mergeCell ref="D12:E12"/>
    <mergeCell ref="F12:F13"/>
    <mergeCell ref="A22:A23"/>
    <mergeCell ref="B22:E22"/>
    <mergeCell ref="F22:I22"/>
    <mergeCell ref="A45:A46"/>
    <mergeCell ref="B45:C45"/>
    <mergeCell ref="D45:E45"/>
    <mergeCell ref="B64:F64"/>
    <mergeCell ref="B65:C65"/>
    <mergeCell ref="D65:E65"/>
    <mergeCell ref="F65:F66"/>
    <mergeCell ref="F75:I75"/>
    <mergeCell ref="A84:A85"/>
    <mergeCell ref="B84:B85"/>
    <mergeCell ref="C84:C85"/>
    <mergeCell ref="D84:E84"/>
    <mergeCell ref="F84:F85"/>
    <mergeCell ref="A29:A30"/>
    <mergeCell ref="B29:B30"/>
    <mergeCell ref="C29:C30"/>
    <mergeCell ref="D29:E29"/>
    <mergeCell ref="F29:F30"/>
    <mergeCell ref="A196:A197"/>
    <mergeCell ref="B196:C196"/>
    <mergeCell ref="D196:E196"/>
    <mergeCell ref="A75:A76"/>
    <mergeCell ref="B75:E75"/>
    <mergeCell ref="A97:A98"/>
    <mergeCell ref="B97:B98"/>
    <mergeCell ref="C97:C98"/>
    <mergeCell ref="D97:D98"/>
    <mergeCell ref="E97:E98"/>
    <mergeCell ref="F97:F98"/>
    <mergeCell ref="A108:A109"/>
    <mergeCell ref="B108:D108"/>
    <mergeCell ref="A167:A168"/>
    <mergeCell ref="B167:C167"/>
    <mergeCell ref="D167:E167"/>
    <mergeCell ref="A177:A178"/>
    <mergeCell ref="B177:C177"/>
    <mergeCell ref="D177:E177"/>
    <mergeCell ref="A263:A264"/>
    <mergeCell ref="B263:C263"/>
    <mergeCell ref="D263:E263"/>
    <mergeCell ref="A297:A298"/>
    <mergeCell ref="B297:B298"/>
    <mergeCell ref="C297:F297"/>
    <mergeCell ref="A444:B444"/>
    <mergeCell ref="G297:G298"/>
    <mergeCell ref="A333:A334"/>
    <mergeCell ref="B333:C333"/>
    <mergeCell ref="D333:F333"/>
    <mergeCell ref="C334:D334"/>
    <mergeCell ref="C335:D335"/>
    <mergeCell ref="A445:A449"/>
    <mergeCell ref="A450:C450"/>
    <mergeCell ref="A572:A573"/>
    <mergeCell ref="B572:B573"/>
    <mergeCell ref="C572:C573"/>
    <mergeCell ref="C336:D336"/>
    <mergeCell ref="C337:D337"/>
    <mergeCell ref="A340:A341"/>
    <mergeCell ref="B340:C340"/>
    <mergeCell ref="D340:E34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3:G72"/>
  <sheetViews>
    <sheetView zoomScalePageLayoutView="0" workbookViewId="0" topLeftCell="A1">
      <selection activeCell="J8" sqref="J8"/>
    </sheetView>
  </sheetViews>
  <sheetFormatPr defaultColWidth="9.00390625" defaultRowHeight="15.75"/>
  <cols>
    <col min="1" max="1" width="27.625" style="234" customWidth="1"/>
    <col min="2" max="3" width="17.25390625" style="234" bestFit="1" customWidth="1"/>
    <col min="4" max="4" width="16.375" style="234" customWidth="1"/>
    <col min="5" max="5" width="15.75390625" style="234" customWidth="1"/>
    <col min="6" max="6" width="9.375" style="234" bestFit="1" customWidth="1"/>
    <col min="7" max="16384" width="9.00390625" style="234" customWidth="1"/>
  </cols>
  <sheetData>
    <row r="3" spans="1:2" ht="16.5" thickBot="1">
      <c r="A3" s="237" t="s">
        <v>571</v>
      </c>
      <c r="B3" s="246">
        <f>'资产负债表'!C11</f>
        <v>739351271.28</v>
      </c>
    </row>
    <row r="4" spans="1:5" ht="38.25" customHeight="1" thickBot="1" thickTop="1">
      <c r="A4" s="156" t="s">
        <v>255</v>
      </c>
      <c r="B4" s="156" t="s">
        <v>229</v>
      </c>
      <c r="C4" s="156" t="s">
        <v>248</v>
      </c>
      <c r="D4" s="156" t="s">
        <v>573</v>
      </c>
      <c r="E4" s="157" t="s">
        <v>258</v>
      </c>
    </row>
    <row r="5" spans="1:5" ht="23.25" customHeight="1">
      <c r="A5" s="235" t="s">
        <v>572</v>
      </c>
      <c r="B5" s="236">
        <v>749898178.5</v>
      </c>
      <c r="C5" s="136" t="s">
        <v>574</v>
      </c>
      <c r="D5" s="136"/>
      <c r="E5" s="137"/>
    </row>
    <row r="6" spans="1:5" ht="16.5" thickBot="1">
      <c r="A6" s="139" t="s">
        <v>266</v>
      </c>
      <c r="B6" s="140"/>
      <c r="C6" s="140"/>
      <c r="D6" s="140"/>
      <c r="E6" s="141"/>
    </row>
    <row r="7" ht="16.5" thickTop="1"/>
    <row r="9" spans="1:2" ht="16.5" thickBot="1">
      <c r="A9" s="155" t="s">
        <v>260</v>
      </c>
      <c r="B9" s="246">
        <f>'资产负债表'!C12</f>
        <v>1961141939.74</v>
      </c>
    </row>
    <row r="10" spans="1:6" ht="28.5" thickBot="1" thickTop="1">
      <c r="A10" s="156" t="s">
        <v>255</v>
      </c>
      <c r="B10" s="156" t="s">
        <v>262</v>
      </c>
      <c r="C10" s="156" t="s">
        <v>261</v>
      </c>
      <c r="D10" s="156" t="s">
        <v>263</v>
      </c>
      <c r="E10" s="156" t="s">
        <v>264</v>
      </c>
      <c r="F10" s="157" t="s">
        <v>265</v>
      </c>
    </row>
    <row r="11" spans="1:6" ht="15.75">
      <c r="A11" s="235" t="s">
        <v>577</v>
      </c>
      <c r="B11" s="158"/>
      <c r="C11" s="236">
        <v>644857300</v>
      </c>
      <c r="D11" s="249">
        <f aca="true" t="shared" si="0" ref="D11:D16">C11/$B$9</f>
        <v>0.3288172502626161</v>
      </c>
      <c r="E11" s="126"/>
      <c r="F11" s="159"/>
    </row>
    <row r="12" spans="1:6" ht="15.75">
      <c r="A12" s="138" t="s">
        <v>575</v>
      </c>
      <c r="B12" s="158"/>
      <c r="C12" s="236">
        <v>636611176</v>
      </c>
      <c r="D12" s="249">
        <f t="shared" si="0"/>
        <v>0.3246124939250441</v>
      </c>
      <c r="E12" s="126"/>
      <c r="F12" s="159"/>
    </row>
    <row r="13" spans="1:6" ht="15.75">
      <c r="A13" s="138" t="s">
        <v>576</v>
      </c>
      <c r="B13" s="158"/>
      <c r="C13" s="236">
        <v>120000000</v>
      </c>
      <c r="D13" s="249">
        <f t="shared" si="0"/>
        <v>0.06118883981233357</v>
      </c>
      <c r="E13" s="126"/>
      <c r="F13" s="159"/>
    </row>
    <row r="14" spans="1:6" ht="15.75">
      <c r="A14" s="235" t="s">
        <v>579</v>
      </c>
      <c r="B14" s="158"/>
      <c r="C14" s="236">
        <v>77522671</v>
      </c>
      <c r="D14" s="249">
        <f t="shared" si="0"/>
        <v>0.03952935248036031</v>
      </c>
      <c r="E14" s="126"/>
      <c r="F14" s="159"/>
    </row>
    <row r="15" spans="1:6" ht="15.75">
      <c r="A15" s="235" t="s">
        <v>578</v>
      </c>
      <c r="B15" s="158"/>
      <c r="C15" s="236">
        <v>49182394.56</v>
      </c>
      <c r="D15" s="249">
        <f t="shared" si="0"/>
        <v>0.02507844718599022</v>
      </c>
      <c r="E15" s="126"/>
      <c r="F15" s="159"/>
    </row>
    <row r="16" spans="1:6" ht="16.5" thickBot="1">
      <c r="A16" s="139" t="s">
        <v>266</v>
      </c>
      <c r="B16" s="160"/>
      <c r="C16" s="238">
        <f>SUM(C11:C15)</f>
        <v>1528173541.56</v>
      </c>
      <c r="D16" s="249">
        <f t="shared" si="0"/>
        <v>0.7792263836663443</v>
      </c>
      <c r="E16" s="130"/>
      <c r="F16" s="161"/>
    </row>
    <row r="17" ht="16.5" thickTop="1"/>
    <row r="19" spans="1:2" ht="16.5" thickBot="1">
      <c r="A19" s="155" t="s">
        <v>267</v>
      </c>
      <c r="B19" s="246">
        <f>'资产负债表'!C15</f>
        <v>1622941256.46</v>
      </c>
    </row>
    <row r="20" spans="1:7" ht="48" customHeight="1" thickTop="1">
      <c r="A20" s="332" t="s">
        <v>255</v>
      </c>
      <c r="B20" s="359" t="s">
        <v>285</v>
      </c>
      <c r="C20" s="359" t="s">
        <v>281</v>
      </c>
      <c r="D20" s="359" t="s">
        <v>229</v>
      </c>
      <c r="E20" s="359" t="s">
        <v>264</v>
      </c>
      <c r="F20" s="359" t="s">
        <v>286</v>
      </c>
      <c r="G20" s="174" t="s">
        <v>237</v>
      </c>
    </row>
    <row r="21" spans="1:7" ht="16.5" thickBot="1">
      <c r="A21" s="333"/>
      <c r="B21" s="360"/>
      <c r="C21" s="360"/>
      <c r="D21" s="360"/>
      <c r="E21" s="360"/>
      <c r="F21" s="360"/>
      <c r="G21" s="143" t="s">
        <v>229</v>
      </c>
    </row>
    <row r="22" spans="1:7" ht="15.75">
      <c r="A22" s="138" t="s">
        <v>576</v>
      </c>
      <c r="B22" s="158"/>
      <c r="C22" s="158"/>
      <c r="D22" s="236">
        <v>344854078</v>
      </c>
      <c r="E22" s="136"/>
      <c r="F22" s="247">
        <f aca="true" t="shared" si="1" ref="F22:F27">D22/$B$19</f>
        <v>0.21248709811728142</v>
      </c>
      <c r="G22" s="137"/>
    </row>
    <row r="23" spans="1:7" ht="15.75">
      <c r="A23" s="239" t="s">
        <v>580</v>
      </c>
      <c r="B23" s="158"/>
      <c r="C23" s="158"/>
      <c r="D23" s="236">
        <v>322193121</v>
      </c>
      <c r="E23" s="136"/>
      <c r="F23" s="247">
        <f t="shared" si="1"/>
        <v>0.19852420395225867</v>
      </c>
      <c r="G23" s="137"/>
    </row>
    <row r="24" spans="1:7" ht="15.75">
      <c r="A24" s="138" t="s">
        <v>581</v>
      </c>
      <c r="B24" s="158"/>
      <c r="C24" s="158"/>
      <c r="D24" s="236">
        <v>289761701</v>
      </c>
      <c r="E24" s="136"/>
      <c r="F24" s="247">
        <f t="shared" si="1"/>
        <v>0.17854109004045868</v>
      </c>
      <c r="G24" s="137"/>
    </row>
    <row r="25" spans="1:7" ht="15.75">
      <c r="A25" s="239" t="s">
        <v>582</v>
      </c>
      <c r="B25" s="158"/>
      <c r="C25" s="158"/>
      <c r="D25" s="236">
        <v>163000000</v>
      </c>
      <c r="E25" s="136"/>
      <c r="F25" s="247">
        <f t="shared" si="1"/>
        <v>0.10043493524561675</v>
      </c>
      <c r="G25" s="137"/>
    </row>
    <row r="26" spans="1:7" ht="15.75">
      <c r="A26" s="240" t="s">
        <v>583</v>
      </c>
      <c r="B26" s="158"/>
      <c r="C26" s="236"/>
      <c r="D26" s="236">
        <v>130800000</v>
      </c>
      <c r="E26" s="241"/>
      <c r="F26" s="247">
        <f t="shared" si="1"/>
        <v>0.08059441429525566</v>
      </c>
      <c r="G26" s="242"/>
    </row>
    <row r="27" spans="1:7" ht="16.5" thickBot="1">
      <c r="A27" s="139" t="s">
        <v>266</v>
      </c>
      <c r="B27" s="183" t="s">
        <v>287</v>
      </c>
      <c r="C27" s="183"/>
      <c r="D27" s="243">
        <f>SUM(D22:D26)</f>
        <v>1250608900</v>
      </c>
      <c r="E27" s="177" t="s">
        <v>287</v>
      </c>
      <c r="F27" s="247">
        <f t="shared" si="1"/>
        <v>0.7705817416508711</v>
      </c>
      <c r="G27" s="178"/>
    </row>
    <row r="28" ht="16.5" thickTop="1"/>
    <row r="30" spans="1:2" ht="16.5" thickBot="1">
      <c r="A30" s="155" t="s">
        <v>288</v>
      </c>
      <c r="B30" s="246">
        <f>'资产负债表'!C16</f>
        <v>4630073018.63</v>
      </c>
    </row>
    <row r="31" spans="1:4" ht="16.5" thickTop="1">
      <c r="A31" s="354" t="s">
        <v>289</v>
      </c>
      <c r="B31" s="341" t="s">
        <v>229</v>
      </c>
      <c r="C31" s="356"/>
      <c r="D31" s="356"/>
    </row>
    <row r="32" spans="1:4" ht="16.5" thickBot="1">
      <c r="A32" s="355"/>
      <c r="B32" s="134" t="s">
        <v>236</v>
      </c>
      <c r="C32" s="134" t="s">
        <v>290</v>
      </c>
      <c r="D32" s="143" t="s">
        <v>238</v>
      </c>
    </row>
    <row r="33" spans="1:4" ht="15.75">
      <c r="A33" s="135" t="s">
        <v>291</v>
      </c>
      <c r="B33" s="184"/>
      <c r="C33" s="184"/>
      <c r="D33" s="236">
        <f>B30-D34-D35</f>
        <v>18540594.812726974</v>
      </c>
    </row>
    <row r="34" spans="1:4" ht="15.75">
      <c r="A34" s="135" t="s">
        <v>292</v>
      </c>
      <c r="B34" s="184"/>
      <c r="C34" s="184"/>
      <c r="D34" s="236">
        <v>418258084.8172729</v>
      </c>
    </row>
    <row r="35" spans="1:4" ht="15.75">
      <c r="A35" s="135" t="s">
        <v>293</v>
      </c>
      <c r="B35" s="184"/>
      <c r="C35" s="184"/>
      <c r="D35" s="236">
        <v>4193274339</v>
      </c>
    </row>
    <row r="36" spans="1:4" ht="16.5" thickBot="1">
      <c r="A36" s="160" t="s">
        <v>294</v>
      </c>
      <c r="B36" s="186"/>
      <c r="C36" s="186"/>
      <c r="D36" s="248">
        <f>SUM(D33:D35)</f>
        <v>4630073018.63</v>
      </c>
    </row>
    <row r="37" ht="16.5" thickTop="1"/>
    <row r="39" spans="1:2" ht="16.5" thickBot="1">
      <c r="A39" s="155" t="s">
        <v>370</v>
      </c>
      <c r="B39" s="246">
        <f>'资产负债表续'!C17</f>
        <v>1012522890.02</v>
      </c>
    </row>
    <row r="40" spans="1:4" ht="17.25" thickBot="1" thickTop="1">
      <c r="A40" s="209" t="s">
        <v>255</v>
      </c>
      <c r="B40" s="209" t="s">
        <v>229</v>
      </c>
      <c r="C40" s="209" t="s">
        <v>337</v>
      </c>
      <c r="D40" s="208" t="s">
        <v>264</v>
      </c>
    </row>
    <row r="41" spans="1:4" ht="15.75">
      <c r="A41" s="235" t="s">
        <v>584</v>
      </c>
      <c r="B41" s="236">
        <v>200000000</v>
      </c>
      <c r="C41" s="247">
        <f aca="true" t="shared" si="2" ref="C41:C46">B41/$B$39</f>
        <v>0.19752639863386148</v>
      </c>
      <c r="D41" s="137" t="s">
        <v>574</v>
      </c>
    </row>
    <row r="42" spans="1:4" ht="27">
      <c r="A42" s="235" t="s">
        <v>585</v>
      </c>
      <c r="B42" s="236">
        <v>117000000</v>
      </c>
      <c r="C42" s="247">
        <f t="shared" si="2"/>
        <v>0.11555294320080896</v>
      </c>
      <c r="D42" s="137" t="s">
        <v>592</v>
      </c>
    </row>
    <row r="43" spans="1:4" ht="15.75">
      <c r="A43" s="245" t="s">
        <v>586</v>
      </c>
      <c r="B43" s="236">
        <v>79100000</v>
      </c>
      <c r="C43" s="247">
        <f t="shared" si="2"/>
        <v>0.07812169065969221</v>
      </c>
      <c r="D43" s="137" t="s">
        <v>592</v>
      </c>
    </row>
    <row r="44" spans="1:4" ht="15.75">
      <c r="A44" s="245" t="s">
        <v>588</v>
      </c>
      <c r="B44" s="236">
        <v>67200000</v>
      </c>
      <c r="C44" s="247">
        <f t="shared" si="2"/>
        <v>0.06636886994097746</v>
      </c>
      <c r="D44" s="137" t="s">
        <v>592</v>
      </c>
    </row>
    <row r="45" spans="1:4" ht="15.75">
      <c r="A45" s="235" t="s">
        <v>587</v>
      </c>
      <c r="B45" s="236">
        <v>40000000</v>
      </c>
      <c r="C45" s="247">
        <f t="shared" si="2"/>
        <v>0.03950527972677229</v>
      </c>
      <c r="D45" s="137" t="s">
        <v>592</v>
      </c>
    </row>
    <row r="46" spans="1:4" ht="16.5" thickBot="1">
      <c r="A46" s="129" t="s">
        <v>233</v>
      </c>
      <c r="B46" s="244">
        <f>SUM(B41:B45)</f>
        <v>503300000</v>
      </c>
      <c r="C46" s="247">
        <f t="shared" si="2"/>
        <v>0.4970751821621124</v>
      </c>
      <c r="D46" s="141" t="s">
        <v>287</v>
      </c>
    </row>
    <row r="47" ht="16.5" thickTop="1"/>
    <row r="49" spans="1:2" ht="16.5" thickBot="1">
      <c r="A49" s="155" t="s">
        <v>178</v>
      </c>
      <c r="B49" s="246">
        <f>'资产负债表续'!C41</f>
        <v>6927119133.55</v>
      </c>
    </row>
    <row r="50" spans="1:5" ht="17.25" thickBot="1" thickTop="1">
      <c r="A50" s="156" t="s">
        <v>329</v>
      </c>
      <c r="B50" s="156" t="s">
        <v>230</v>
      </c>
      <c r="C50" s="156" t="s">
        <v>274</v>
      </c>
      <c r="D50" s="156" t="s">
        <v>275</v>
      </c>
      <c r="E50" s="157" t="s">
        <v>229</v>
      </c>
    </row>
    <row r="51" spans="1:5" ht="15.75">
      <c r="A51" s="135" t="s">
        <v>388</v>
      </c>
      <c r="B51" s="196">
        <v>228439</v>
      </c>
      <c r="C51" s="136"/>
      <c r="D51" s="136"/>
      <c r="E51" s="127">
        <f>B51</f>
        <v>228439</v>
      </c>
    </row>
    <row r="52" spans="1:5" ht="15.75">
      <c r="A52" s="135" t="s">
        <v>389</v>
      </c>
      <c r="B52" s="144">
        <v>5557399004.55</v>
      </c>
      <c r="C52" s="144">
        <f>SUM(C53:C59)</f>
        <v>1385281690</v>
      </c>
      <c r="D52" s="144">
        <f>SUM(D53:D59)</f>
        <v>15790000</v>
      </c>
      <c r="E52" s="256">
        <f>B52+C52-D52</f>
        <v>6926890694.55</v>
      </c>
    </row>
    <row r="53" spans="1:5" ht="15.75">
      <c r="A53" s="135" t="s">
        <v>390</v>
      </c>
      <c r="B53" s="144">
        <v>2129380000</v>
      </c>
      <c r="C53" s="144"/>
      <c r="D53" s="144"/>
      <c r="E53" s="256">
        <f aca="true" t="shared" si="3" ref="E53:E59">B53+C53-D53</f>
        <v>2129380000</v>
      </c>
    </row>
    <row r="54" spans="1:5" ht="15.75">
      <c r="A54" s="135" t="s">
        <v>391</v>
      </c>
      <c r="B54" s="144">
        <v>15500000</v>
      </c>
      <c r="C54" s="144"/>
      <c r="D54" s="144"/>
      <c r="E54" s="256">
        <f t="shared" si="3"/>
        <v>15500000</v>
      </c>
    </row>
    <row r="55" spans="1:5" ht="15.75">
      <c r="A55" s="135" t="s">
        <v>392</v>
      </c>
      <c r="B55" s="144">
        <v>5224704.55</v>
      </c>
      <c r="C55" s="144"/>
      <c r="D55" s="144"/>
      <c r="E55" s="256">
        <f t="shared" si="3"/>
        <v>5224704.55</v>
      </c>
    </row>
    <row r="56" spans="1:5" ht="15.75">
      <c r="A56" s="135" t="s">
        <v>293</v>
      </c>
      <c r="B56" s="144">
        <v>3187294300</v>
      </c>
      <c r="C56" s="144">
        <v>601211600</v>
      </c>
      <c r="D56" s="144"/>
      <c r="E56" s="256">
        <f t="shared" si="3"/>
        <v>3788505900</v>
      </c>
    </row>
    <row r="57" spans="1:5" ht="15.75">
      <c r="A57" s="135" t="s">
        <v>393</v>
      </c>
      <c r="B57" s="144">
        <v>150000000</v>
      </c>
      <c r="C57" s="144">
        <v>151000000</v>
      </c>
      <c r="D57" s="144">
        <v>15790000</v>
      </c>
      <c r="E57" s="256">
        <f t="shared" si="3"/>
        <v>285210000</v>
      </c>
    </row>
    <row r="58" spans="1:5" ht="27">
      <c r="A58" s="135" t="s">
        <v>394</v>
      </c>
      <c r="B58" s="144">
        <v>70000000</v>
      </c>
      <c r="C58" s="144">
        <v>74000000</v>
      </c>
      <c r="D58" s="144"/>
      <c r="E58" s="256">
        <f t="shared" si="3"/>
        <v>144000000</v>
      </c>
    </row>
    <row r="59" spans="1:5" ht="15.75">
      <c r="A59" s="135" t="s">
        <v>589</v>
      </c>
      <c r="B59" s="144"/>
      <c r="C59" s="144">
        <v>559070090</v>
      </c>
      <c r="D59" s="144"/>
      <c r="E59" s="256">
        <f t="shared" si="3"/>
        <v>559070090</v>
      </c>
    </row>
    <row r="60" spans="1:5" ht="16.5" thickBot="1">
      <c r="A60" s="139" t="s">
        <v>266</v>
      </c>
      <c r="B60" s="145">
        <v>5557627443.55</v>
      </c>
      <c r="C60" s="145">
        <f>C52</f>
        <v>1385281690</v>
      </c>
      <c r="D60" s="145">
        <f>D52</f>
        <v>15790000</v>
      </c>
      <c r="E60" s="257">
        <f>B60+C60-D60</f>
        <v>6927119133.55</v>
      </c>
    </row>
    <row r="61" ht="16.5" thickTop="1"/>
    <row r="63" spans="1:3" ht="16.5" thickBot="1">
      <c r="A63" s="155" t="s">
        <v>406</v>
      </c>
      <c r="B63" s="246">
        <f>'利润表'!C6</f>
        <v>1238977586.57</v>
      </c>
      <c r="C63" s="246">
        <f>'利润表'!C7</f>
        <v>1139857791.89</v>
      </c>
    </row>
    <row r="64" spans="1:5" ht="16.5" thickTop="1">
      <c r="A64" s="332" t="s">
        <v>413</v>
      </c>
      <c r="B64" s="334" t="s">
        <v>407</v>
      </c>
      <c r="C64" s="335"/>
      <c r="D64" s="334" t="s">
        <v>408</v>
      </c>
      <c r="E64" s="336"/>
    </row>
    <row r="65" spans="1:5" ht="16.5" thickBot="1">
      <c r="A65" s="333"/>
      <c r="B65" s="217" t="s">
        <v>409</v>
      </c>
      <c r="C65" s="217" t="s">
        <v>410</v>
      </c>
      <c r="D65" s="217" t="s">
        <v>409</v>
      </c>
      <c r="E65" s="218" t="s">
        <v>410</v>
      </c>
    </row>
    <row r="66" spans="1:5" ht="15.75">
      <c r="A66" s="135" t="s">
        <v>414</v>
      </c>
      <c r="B66" s="253">
        <v>509561645.11</v>
      </c>
      <c r="C66" s="236">
        <v>428203063.12</v>
      </c>
      <c r="D66" s="196">
        <v>449820000</v>
      </c>
      <c r="E66" s="127">
        <v>378000000</v>
      </c>
    </row>
    <row r="67" spans="1:5" ht="15.75">
      <c r="A67" s="135" t="s">
        <v>415</v>
      </c>
      <c r="B67" s="253">
        <v>161782233.39</v>
      </c>
      <c r="C67" s="236">
        <v>147074757.63</v>
      </c>
      <c r="D67" s="196">
        <v>231000000</v>
      </c>
      <c r="E67" s="127">
        <v>210000000</v>
      </c>
    </row>
    <row r="68" spans="1:5" ht="15.75">
      <c r="A68" s="135" t="s">
        <v>416</v>
      </c>
      <c r="B68" s="253">
        <v>18162871.27</v>
      </c>
      <c r="C68" s="253">
        <v>11519961.2</v>
      </c>
      <c r="D68" s="196">
        <v>16598721.13</v>
      </c>
      <c r="E68" s="127">
        <v>12193439.68</v>
      </c>
    </row>
    <row r="69" spans="1:5" ht="15.75">
      <c r="A69" s="135" t="s">
        <v>417</v>
      </c>
      <c r="B69" s="253">
        <v>10488575.37</v>
      </c>
      <c r="C69" s="253">
        <v>7107610.94</v>
      </c>
      <c r="D69" s="196">
        <v>10734627.91</v>
      </c>
      <c r="E69" s="127">
        <v>8506591.21</v>
      </c>
    </row>
    <row r="70" spans="1:5" ht="15.75">
      <c r="A70" s="250" t="s">
        <v>590</v>
      </c>
      <c r="B70" s="254">
        <v>18982261.43</v>
      </c>
      <c r="C70" s="254">
        <v>13607399</v>
      </c>
      <c r="D70" s="251"/>
      <c r="E70" s="252"/>
    </row>
    <row r="71" spans="1:5" ht="15.75">
      <c r="A71" s="250" t="s">
        <v>591</v>
      </c>
      <c r="B71" s="254">
        <v>520000000</v>
      </c>
      <c r="C71" s="254">
        <v>532345000</v>
      </c>
      <c r="D71" s="254">
        <v>520000000</v>
      </c>
      <c r="E71" s="254">
        <v>532345000</v>
      </c>
    </row>
    <row r="72" spans="1:5" ht="16.5" thickBot="1">
      <c r="A72" s="139" t="s">
        <v>266</v>
      </c>
      <c r="B72" s="255">
        <f>SUM(B66:B71)</f>
        <v>1238977586.57</v>
      </c>
      <c r="C72" s="255">
        <f>SUM(C66:C71)</f>
        <v>1139857791.89</v>
      </c>
      <c r="D72" s="202">
        <f>SUM(D66:D71)</f>
        <v>1228153349.04</v>
      </c>
      <c r="E72" s="202">
        <f>SUM(E66:E71)</f>
        <v>1141045030.8899999</v>
      </c>
    </row>
    <row r="73" ht="16.5" thickTop="1"/>
  </sheetData>
  <sheetProtection/>
  <mergeCells count="11">
    <mergeCell ref="F20:F21"/>
    <mergeCell ref="A31:A32"/>
    <mergeCell ref="B31:D31"/>
    <mergeCell ref="A64:A65"/>
    <mergeCell ref="B64:C64"/>
    <mergeCell ref="D64:E64"/>
    <mergeCell ref="A20:A21"/>
    <mergeCell ref="B20:B21"/>
    <mergeCell ref="C20:C21"/>
    <mergeCell ref="D20:D21"/>
    <mergeCell ref="E20:E2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G45"/>
  <sheetViews>
    <sheetView showGridLines="0" showZeros="0" zoomScale="85" zoomScaleNormal="85" zoomScaleSheetLayoutView="100" zoomScalePageLayoutView="0" workbookViewId="0" topLeftCell="A19">
      <selection activeCell="H3" sqref="H3"/>
    </sheetView>
  </sheetViews>
  <sheetFormatPr defaultColWidth="13.375" defaultRowHeight="20.25" customHeight="1"/>
  <cols>
    <col min="1" max="1" width="27.25390625" style="24" customWidth="1"/>
    <col min="2" max="2" width="7.625" style="25" customWidth="1"/>
    <col min="3" max="3" width="24.25390625" style="24" customWidth="1"/>
    <col min="4" max="4" width="35.50390625" style="24" customWidth="1"/>
    <col min="5" max="6" width="16.625" style="24" customWidth="1"/>
    <col min="7" max="7" width="18.125" style="24" customWidth="1"/>
    <col min="8" max="8" width="19.125" style="24" bestFit="1" customWidth="1"/>
    <col min="9" max="16384" width="13.375" style="24" customWidth="1"/>
  </cols>
  <sheetData>
    <row r="1" spans="1:6" ht="27" customHeight="1">
      <c r="A1" s="259" t="s">
        <v>0</v>
      </c>
      <c r="B1" s="259"/>
      <c r="C1" s="259"/>
      <c r="D1" s="259"/>
      <c r="E1" s="259"/>
      <c r="F1" s="259"/>
    </row>
    <row r="2" spans="1:6" ht="20.25" customHeight="1">
      <c r="A2" s="110"/>
      <c r="B2" s="110"/>
      <c r="E2" s="110"/>
      <c r="F2" s="111"/>
    </row>
    <row r="3" spans="1:6" ht="24" customHeight="1">
      <c r="A3" s="27" t="s">
        <v>219</v>
      </c>
      <c r="C3" s="93"/>
      <c r="D3" s="93"/>
      <c r="E3" s="93"/>
      <c r="F3" s="94" t="s">
        <v>1</v>
      </c>
    </row>
    <row r="4" spans="1:6" ht="21" customHeight="1">
      <c r="A4" s="263" t="s">
        <v>2</v>
      </c>
      <c r="B4" s="265" t="s">
        <v>3</v>
      </c>
      <c r="C4" s="260" t="s">
        <v>220</v>
      </c>
      <c r="D4" s="261"/>
      <c r="E4" s="260" t="s">
        <v>221</v>
      </c>
      <c r="F4" s="262"/>
    </row>
    <row r="5" spans="1:6" ht="21" customHeight="1">
      <c r="A5" s="264"/>
      <c r="B5" s="266"/>
      <c r="C5" s="112" t="s">
        <v>4</v>
      </c>
      <c r="D5" s="112" t="s">
        <v>5</v>
      </c>
      <c r="E5" s="112" t="s">
        <v>4</v>
      </c>
      <c r="F5" s="112" t="s">
        <v>5</v>
      </c>
    </row>
    <row r="6" spans="1:6" ht="21" customHeight="1">
      <c r="A6" s="98" t="s">
        <v>6</v>
      </c>
      <c r="B6" s="113"/>
      <c r="C6" s="35"/>
      <c r="D6" s="35"/>
      <c r="E6" s="35"/>
      <c r="F6" s="35"/>
    </row>
    <row r="7" spans="1:6" ht="21" customHeight="1">
      <c r="A7" s="98" t="s">
        <v>7</v>
      </c>
      <c r="B7" s="102" t="s">
        <v>8</v>
      </c>
      <c r="C7" s="35">
        <f>'[1]A18-1合并报表试算平衡'!$D$7</f>
        <v>993910308.35</v>
      </c>
      <c r="D7" s="35">
        <f>'[1]A18-1合并报表试算平衡'!$H$7</f>
        <v>991730401.65</v>
      </c>
      <c r="E7" s="35">
        <v>1286073572.05</v>
      </c>
      <c r="F7" s="35">
        <v>1284279806.84</v>
      </c>
    </row>
    <row r="8" spans="1:6" ht="33.75" customHeight="1">
      <c r="A8" s="101" t="s">
        <v>9</v>
      </c>
      <c r="B8" s="102"/>
      <c r="C8" s="35"/>
      <c r="D8" s="35"/>
      <c r="E8" s="35"/>
      <c r="F8" s="35"/>
    </row>
    <row r="9" spans="1:6" ht="19.5" customHeight="1">
      <c r="A9" s="101" t="s">
        <v>10</v>
      </c>
      <c r="B9" s="102"/>
      <c r="C9" s="35"/>
      <c r="D9" s="35"/>
      <c r="E9" s="35"/>
      <c r="F9" s="35"/>
    </row>
    <row r="10" spans="1:6" ht="21" customHeight="1">
      <c r="A10" s="98" t="s">
        <v>11</v>
      </c>
      <c r="B10" s="102"/>
      <c r="C10" s="35"/>
      <c r="D10" s="35"/>
      <c r="E10" s="35"/>
      <c r="F10" s="35"/>
    </row>
    <row r="11" spans="1:6" ht="21" customHeight="1">
      <c r="A11" s="98" t="s">
        <v>12</v>
      </c>
      <c r="B11" s="102"/>
      <c r="C11" s="35">
        <f>'[1]A18-1合并报表试算平衡'!$D$10</f>
        <v>739351271.28</v>
      </c>
      <c r="D11" s="35">
        <f>'[1]A18-1合并报表试算平衡'!$H$10</f>
        <v>739257024.71</v>
      </c>
      <c r="E11" s="35">
        <v>437543595</v>
      </c>
      <c r="F11" s="35">
        <v>437202315</v>
      </c>
    </row>
    <row r="12" spans="1:6" ht="21" customHeight="1">
      <c r="A12" s="98" t="s">
        <v>13</v>
      </c>
      <c r="B12" s="102"/>
      <c r="C12" s="35">
        <f>'[1]A18-1合并报表试算平衡'!$D$11</f>
        <v>1961141939.74</v>
      </c>
      <c r="D12" s="35">
        <f>'[1]A18-1合并报表试算平衡'!$H$11</f>
        <v>1961042677.61</v>
      </c>
      <c r="E12" s="35">
        <v>1380677591.42</v>
      </c>
      <c r="F12" s="35">
        <v>1381613343.43</v>
      </c>
    </row>
    <row r="13" spans="1:7" ht="21" customHeight="1">
      <c r="A13" s="98" t="s">
        <v>14</v>
      </c>
      <c r="B13" s="102"/>
      <c r="C13" s="35"/>
      <c r="D13" s="35"/>
      <c r="E13" s="35"/>
      <c r="F13" s="35"/>
      <c r="G13" s="109"/>
    </row>
    <row r="14" spans="1:6" ht="21" customHeight="1">
      <c r="A14" s="98" t="s">
        <v>15</v>
      </c>
      <c r="B14" s="102"/>
      <c r="C14" s="35"/>
      <c r="D14" s="35"/>
      <c r="E14" s="35"/>
      <c r="F14" s="35"/>
    </row>
    <row r="15" spans="1:6" ht="21" customHeight="1">
      <c r="A15" s="98" t="s">
        <v>16</v>
      </c>
      <c r="B15" s="102"/>
      <c r="C15" s="35">
        <f>'[1]A18-1合并报表试算平衡'!$D$14</f>
        <v>1622941256.46</v>
      </c>
      <c r="D15" s="35">
        <f>'[1]A18-1合并报表试算平衡'!$H$14</f>
        <v>1631015149.79</v>
      </c>
      <c r="E15" s="35">
        <v>203860660.12</v>
      </c>
      <c r="F15" s="35">
        <v>206010356.7</v>
      </c>
    </row>
    <row r="16" spans="1:6" ht="21" customHeight="1">
      <c r="A16" s="98" t="s">
        <v>17</v>
      </c>
      <c r="B16" s="102"/>
      <c r="C16" s="35">
        <f>'[1]A18-1合并报表试算平衡'!$D$15</f>
        <v>4630073018.63</v>
      </c>
      <c r="D16" s="35">
        <f>'[1]A18-1合并报表试算平衡'!$H$15</f>
        <v>4629807710.82</v>
      </c>
      <c r="E16" s="35">
        <v>3954565871.27</v>
      </c>
      <c r="F16" s="35">
        <v>3954367546.45</v>
      </c>
    </row>
    <row r="17" spans="1:6" ht="21" customHeight="1">
      <c r="A17" s="98" t="s">
        <v>18</v>
      </c>
      <c r="B17" s="102"/>
      <c r="C17" s="35"/>
      <c r="D17" s="35"/>
      <c r="E17" s="35"/>
      <c r="F17" s="35"/>
    </row>
    <row r="18" spans="1:6" ht="21" customHeight="1">
      <c r="A18" s="98" t="s">
        <v>19</v>
      </c>
      <c r="B18" s="102"/>
      <c r="C18" s="35"/>
      <c r="D18" s="35"/>
      <c r="E18" s="35"/>
      <c r="F18" s="35"/>
    </row>
    <row r="19" spans="1:6" ht="21" customHeight="1">
      <c r="A19" s="98" t="s">
        <v>20</v>
      </c>
      <c r="B19" s="102"/>
      <c r="C19" s="35"/>
      <c r="D19" s="35"/>
      <c r="E19" s="35">
        <v>120000000</v>
      </c>
      <c r="F19" s="35">
        <v>120000000</v>
      </c>
    </row>
    <row r="20" spans="1:6" ht="21" customHeight="1">
      <c r="A20" s="103" t="s">
        <v>21</v>
      </c>
      <c r="B20" s="102"/>
      <c r="C20" s="35">
        <f>SUM(C7:C19)</f>
        <v>9947417794.46</v>
      </c>
      <c r="D20" s="35">
        <f>SUM(D7:D19)</f>
        <v>9952852964.58</v>
      </c>
      <c r="E20" s="35">
        <f>SUM(E7:E19)</f>
        <v>7382721289.860001</v>
      </c>
      <c r="F20" s="35">
        <f>SUM(F7:F19)</f>
        <v>7383473368.42</v>
      </c>
    </row>
    <row r="21" spans="1:6" ht="21" customHeight="1">
      <c r="A21" s="98" t="s">
        <v>22</v>
      </c>
      <c r="B21" s="102"/>
      <c r="C21" s="35"/>
      <c r="D21" s="35"/>
      <c r="E21" s="35"/>
      <c r="F21" s="35"/>
    </row>
    <row r="22" spans="1:6" s="109" customFormat="1" ht="21" customHeight="1">
      <c r="A22" s="98" t="s">
        <v>23</v>
      </c>
      <c r="B22" s="102"/>
      <c r="C22" s="35">
        <f>'[1]A18-1合并报表试算平衡'!$D$20</f>
        <v>18800000</v>
      </c>
      <c r="D22" s="35">
        <f>'[1]A18-1合并报表试算平衡'!$H$20</f>
        <v>18800000</v>
      </c>
      <c r="E22" s="35"/>
      <c r="F22" s="35"/>
    </row>
    <row r="23" spans="1:6" ht="21" customHeight="1">
      <c r="A23" s="98" t="s">
        <v>24</v>
      </c>
      <c r="B23" s="102"/>
      <c r="C23" s="35"/>
      <c r="D23" s="35"/>
      <c r="E23" s="35"/>
      <c r="F23" s="35"/>
    </row>
    <row r="24" spans="1:6" ht="21" customHeight="1">
      <c r="A24" s="98" t="s">
        <v>25</v>
      </c>
      <c r="B24" s="102"/>
      <c r="C24" s="35"/>
      <c r="D24" s="35"/>
      <c r="E24" s="35"/>
      <c r="F24" s="35"/>
    </row>
    <row r="25" spans="1:6" ht="21" customHeight="1">
      <c r="A25" s="98" t="s">
        <v>26</v>
      </c>
      <c r="B25" s="102"/>
      <c r="C25" s="35"/>
      <c r="D25" s="35">
        <f>'[1]A18-1合并报表试算平衡'!$H$23</f>
        <v>20724704.55</v>
      </c>
      <c r="E25" s="35"/>
      <c r="F25" s="35">
        <v>20724704.55</v>
      </c>
    </row>
    <row r="26" spans="1:6" ht="21" customHeight="1">
      <c r="A26" s="98" t="s">
        <v>27</v>
      </c>
      <c r="B26" s="102"/>
      <c r="C26" s="35"/>
      <c r="D26" s="35"/>
      <c r="E26" s="35"/>
      <c r="F26" s="35"/>
    </row>
    <row r="27" spans="1:6" s="109" customFormat="1" ht="21" customHeight="1">
      <c r="A27" s="98" t="s">
        <v>28</v>
      </c>
      <c r="B27" s="102"/>
      <c r="C27" s="35">
        <f>'[1]A18-1合并报表试算平衡'!$D$25</f>
        <v>57081220.02</v>
      </c>
      <c r="D27" s="35">
        <f>'[1]A18-1合并报表试算平衡'!$H$25</f>
        <v>25838008.55</v>
      </c>
      <c r="E27" s="35">
        <v>58421790.77</v>
      </c>
      <c r="F27" s="35">
        <v>27331726.79</v>
      </c>
    </row>
    <row r="28" spans="1:6" ht="21" customHeight="1">
      <c r="A28" s="98" t="s">
        <v>29</v>
      </c>
      <c r="B28" s="102"/>
      <c r="C28" s="35"/>
      <c r="D28" s="35"/>
      <c r="E28" s="35">
        <v>122668</v>
      </c>
      <c r="F28" s="35"/>
    </row>
    <row r="29" spans="1:6" s="109" customFormat="1" ht="21" customHeight="1">
      <c r="A29" s="98" t="s">
        <v>30</v>
      </c>
      <c r="B29" s="102"/>
      <c r="C29" s="35"/>
      <c r="D29" s="35"/>
      <c r="E29" s="35"/>
      <c r="F29" s="35"/>
    </row>
    <row r="30" spans="1:6" ht="21" customHeight="1">
      <c r="A30" s="98" t="s">
        <v>31</v>
      </c>
      <c r="B30" s="102"/>
      <c r="C30" s="35"/>
      <c r="D30" s="35"/>
      <c r="E30" s="35"/>
      <c r="F30" s="35"/>
    </row>
    <row r="31" spans="1:6" ht="21" customHeight="1">
      <c r="A31" s="98" t="s">
        <v>32</v>
      </c>
      <c r="B31" s="102"/>
      <c r="C31" s="35"/>
      <c r="D31" s="35"/>
      <c r="E31" s="35"/>
      <c r="F31" s="35"/>
    </row>
    <row r="32" spans="1:6" ht="21" customHeight="1">
      <c r="A32" s="98" t="s">
        <v>33</v>
      </c>
      <c r="B32" s="102"/>
      <c r="C32" s="35"/>
      <c r="D32" s="35"/>
      <c r="E32" s="35"/>
      <c r="F32" s="35"/>
    </row>
    <row r="33" spans="1:6" ht="21" customHeight="1">
      <c r="A33" s="98" t="s">
        <v>34</v>
      </c>
      <c r="B33" s="102"/>
      <c r="C33" s="35">
        <f>'[1]A18-1合并报表试算平衡'!$D$31</f>
        <v>1064784997.03</v>
      </c>
      <c r="D33" s="35">
        <f>'[1]A18-1合并报表试算平衡'!$H$31</f>
        <v>1064690000</v>
      </c>
      <c r="E33" s="35">
        <v>1597177495.56</v>
      </c>
      <c r="F33" s="35">
        <v>1597035000</v>
      </c>
    </row>
    <row r="34" spans="1:6" ht="21" customHeight="1">
      <c r="A34" s="98" t="s">
        <v>35</v>
      </c>
      <c r="B34" s="102"/>
      <c r="C34" s="35"/>
      <c r="D34" s="35"/>
      <c r="E34" s="35"/>
      <c r="F34" s="35"/>
    </row>
    <row r="35" spans="1:6" ht="21" customHeight="1">
      <c r="A35" s="98" t="s">
        <v>36</v>
      </c>
      <c r="B35" s="102"/>
      <c r="C35" s="35"/>
      <c r="D35" s="35"/>
      <c r="E35" s="35"/>
      <c r="F35" s="35"/>
    </row>
    <row r="36" spans="1:6" ht="21" customHeight="1">
      <c r="A36" s="98" t="s">
        <v>37</v>
      </c>
      <c r="B36" s="102"/>
      <c r="C36" s="35"/>
      <c r="D36" s="35"/>
      <c r="E36" s="35"/>
      <c r="F36" s="35"/>
    </row>
    <row r="37" spans="1:6" ht="21" customHeight="1">
      <c r="A37" s="98" t="s">
        <v>38</v>
      </c>
      <c r="B37" s="102"/>
      <c r="C37" s="35">
        <f>'[1]A18-1合并报表试算平衡'!$D$35</f>
        <v>6217441.1</v>
      </c>
      <c r="D37" s="35">
        <f>'[1]A18-1合并报表试算平衡'!$H$35</f>
        <v>6214507.81</v>
      </c>
      <c r="E37" s="35">
        <v>1717368.98</v>
      </c>
      <c r="F37" s="35">
        <v>1721935.69</v>
      </c>
    </row>
    <row r="38" spans="1:6" ht="21" customHeight="1">
      <c r="A38" s="98" t="s">
        <v>39</v>
      </c>
      <c r="B38" s="102"/>
      <c r="C38" s="35"/>
      <c r="D38" s="35"/>
      <c r="E38" s="35"/>
      <c r="F38" s="35"/>
    </row>
    <row r="39" spans="1:6" ht="21" customHeight="1">
      <c r="A39" s="103" t="s">
        <v>40</v>
      </c>
      <c r="B39" s="102"/>
      <c r="C39" s="35">
        <f>SUM(C22:C38)</f>
        <v>1146883658.1499999</v>
      </c>
      <c r="D39" s="35">
        <f>SUM(D22:D38)</f>
        <v>1136267220.9099998</v>
      </c>
      <c r="E39" s="35">
        <f>SUM(E22:E38)</f>
        <v>1657439323.31</v>
      </c>
      <c r="F39" s="35">
        <f>SUM(F22:F38)</f>
        <v>1646813367.03</v>
      </c>
    </row>
    <row r="40" spans="1:6" s="109" customFormat="1" ht="21" customHeight="1">
      <c r="A40" s="114" t="s">
        <v>41</v>
      </c>
      <c r="B40" s="105"/>
      <c r="C40" s="51">
        <f>C20+C39</f>
        <v>11094301452.609999</v>
      </c>
      <c r="D40" s="51">
        <f>D20+D39</f>
        <v>11089120185.49</v>
      </c>
      <c r="E40" s="52">
        <f>E20+E39</f>
        <v>9040160613.17</v>
      </c>
      <c r="F40" s="52">
        <f>F20+F39</f>
        <v>9030286735.45</v>
      </c>
    </row>
    <row r="41" ht="20.25" customHeight="1">
      <c r="C41" s="108"/>
    </row>
    <row r="42" spans="1:6" ht="20.25" customHeight="1">
      <c r="A42" s="88" t="s">
        <v>42</v>
      </c>
      <c r="B42" s="55" t="s">
        <v>43</v>
      </c>
      <c r="C42" s="88"/>
      <c r="D42" s="55"/>
      <c r="E42" s="55" t="s">
        <v>44</v>
      </c>
      <c r="F42" s="88"/>
    </row>
    <row r="43" spans="3:6" ht="20.25" customHeight="1">
      <c r="C43" s="108"/>
      <c r="D43" s="115"/>
      <c r="E43" s="115"/>
      <c r="F43" s="115"/>
    </row>
    <row r="44" ht="20.25" customHeight="1">
      <c r="C44" s="108"/>
    </row>
    <row r="45" ht="20.25" customHeight="1">
      <c r="C45" s="108"/>
    </row>
  </sheetData>
  <sheetProtection/>
  <mergeCells count="5">
    <mergeCell ref="A1:F1"/>
    <mergeCell ref="C4:D4"/>
    <mergeCell ref="E4:F4"/>
    <mergeCell ref="A4:A5"/>
    <mergeCell ref="B4:B5"/>
  </mergeCells>
  <printOptions horizontalCentered="1"/>
  <pageMargins left="0.4326388888888889" right="0.39305555555555555" top="0.7868055555555555" bottom="0.39305555555555555" header="0.5111111111111111" footer="0.5111111111111111"/>
  <pageSetup horizontalDpi="360" verticalDpi="360" orientation="portrait" paperSize="9" scale="80"/>
  <headerFooter alignWithMargins="0">
    <oddFooter>&amp;C1</oddFooter>
  </headerFooter>
</worksheet>
</file>

<file path=xl/worksheets/sheet3.xml><?xml version="1.0" encoding="utf-8"?>
<worksheet xmlns="http://schemas.openxmlformats.org/spreadsheetml/2006/main" xmlns:r="http://schemas.openxmlformats.org/officeDocument/2006/relationships">
  <dimension ref="A1:G55"/>
  <sheetViews>
    <sheetView showGridLines="0" showZeros="0" tabSelected="1" view="pageBreakPreview" zoomScale="85" zoomScaleNormal="85" zoomScaleSheetLayoutView="85" zoomScalePageLayoutView="0" workbookViewId="0" topLeftCell="A1">
      <pane xSplit="1" ySplit="5" topLeftCell="B36" activePane="bottomRight" state="frozen"/>
      <selection pane="topLeft" activeCell="A1" sqref="A1"/>
      <selection pane="topRight" activeCell="A1" sqref="A1"/>
      <selection pane="bottomLeft" activeCell="A1" sqref="A1"/>
      <selection pane="bottomRight" activeCell="E12" sqref="E12"/>
    </sheetView>
  </sheetViews>
  <sheetFormatPr defaultColWidth="14.00390625" defaultRowHeight="15.75"/>
  <cols>
    <col min="1" max="1" width="30.875" style="90" customWidth="1"/>
    <col min="2" max="2" width="8.125" style="91" customWidth="1"/>
    <col min="3" max="6" width="16.625" style="90" customWidth="1"/>
    <col min="7" max="8" width="18.125" style="90" bestFit="1" customWidth="1"/>
    <col min="9" max="16384" width="14.00390625" style="90" customWidth="1"/>
  </cols>
  <sheetData>
    <row r="1" spans="1:6" ht="35.25" customHeight="1">
      <c r="A1" s="267" t="s">
        <v>45</v>
      </c>
      <c r="B1" s="267"/>
      <c r="C1" s="267"/>
      <c r="D1" s="267"/>
      <c r="E1" s="267"/>
      <c r="F1" s="267"/>
    </row>
    <row r="2" spans="1:6" ht="25.5" customHeight="1">
      <c r="A2" s="92"/>
      <c r="B2" s="92"/>
      <c r="C2" s="268"/>
      <c r="D2" s="268"/>
      <c r="E2" s="92"/>
      <c r="F2" s="92"/>
    </row>
    <row r="3" spans="1:6" ht="26.25" customHeight="1">
      <c r="A3" s="27" t="str">
        <f>'资产负债表'!A3</f>
        <v>编制单位：汨罗市城市建设投资开发有限公司</v>
      </c>
      <c r="B3" s="25"/>
      <c r="C3" s="93"/>
      <c r="D3" s="93"/>
      <c r="E3" s="93"/>
      <c r="F3" s="94" t="s">
        <v>1</v>
      </c>
    </row>
    <row r="4" spans="1:6" s="24" customFormat="1" ht="21" customHeight="1">
      <c r="A4" s="269" t="s">
        <v>2</v>
      </c>
      <c r="B4" s="271" t="s">
        <v>3</v>
      </c>
      <c r="C4" s="260" t="s">
        <v>220</v>
      </c>
      <c r="D4" s="261"/>
      <c r="E4" s="260" t="s">
        <v>221</v>
      </c>
      <c r="F4" s="262"/>
    </row>
    <row r="5" spans="1:7" s="24" customFormat="1" ht="21" customHeight="1">
      <c r="A5" s="270"/>
      <c r="B5" s="272"/>
      <c r="C5" s="30" t="s">
        <v>4</v>
      </c>
      <c r="D5" s="95" t="s">
        <v>5</v>
      </c>
      <c r="E5" s="30" t="s">
        <v>4</v>
      </c>
      <c r="F5" s="96" t="s">
        <v>5</v>
      </c>
      <c r="G5" s="97"/>
    </row>
    <row r="6" spans="1:6" s="24" customFormat="1" ht="21" customHeight="1">
      <c r="A6" s="98" t="s">
        <v>46</v>
      </c>
      <c r="B6" s="99" t="s">
        <v>47</v>
      </c>
      <c r="C6" s="35"/>
      <c r="D6" s="35"/>
      <c r="E6" s="35"/>
      <c r="F6" s="35"/>
    </row>
    <row r="7" spans="1:6" ht="21" customHeight="1">
      <c r="A7" s="98" t="s">
        <v>48</v>
      </c>
      <c r="B7" s="100" t="s">
        <v>47</v>
      </c>
      <c r="C7" s="35"/>
      <c r="D7" s="35"/>
      <c r="E7" s="35">
        <v>7000000</v>
      </c>
      <c r="F7" s="35">
        <v>7000000</v>
      </c>
    </row>
    <row r="8" spans="1:6" ht="34.5" customHeight="1">
      <c r="A8" s="101" t="s">
        <v>49</v>
      </c>
      <c r="B8" s="102"/>
      <c r="C8" s="35"/>
      <c r="D8" s="35"/>
      <c r="E8" s="35"/>
      <c r="F8" s="35"/>
    </row>
    <row r="9" spans="1:6" ht="19.5" customHeight="1">
      <c r="A9" s="101" t="s">
        <v>50</v>
      </c>
      <c r="B9" s="102"/>
      <c r="C9" s="35"/>
      <c r="D9" s="35"/>
      <c r="E9" s="35"/>
      <c r="F9" s="35"/>
    </row>
    <row r="10" spans="1:6" ht="21" customHeight="1">
      <c r="A10" s="98" t="s">
        <v>51</v>
      </c>
      <c r="B10" s="102"/>
      <c r="C10" s="35"/>
      <c r="D10" s="35"/>
      <c r="E10" s="35"/>
      <c r="F10" s="35"/>
    </row>
    <row r="11" spans="1:6" ht="21" customHeight="1">
      <c r="A11" s="98" t="s">
        <v>52</v>
      </c>
      <c r="B11" s="102"/>
      <c r="C11" s="35">
        <f>'[1]A18-1合并报表试算平衡'!$D$50</f>
        <v>8292620.94</v>
      </c>
      <c r="D11" s="35">
        <f>'[1]A18-1合并报表试算平衡'!$H$50</f>
        <v>5744498.99</v>
      </c>
      <c r="E11" s="35">
        <v>3448341.7</v>
      </c>
      <c r="F11" s="35">
        <v>903718.55</v>
      </c>
    </row>
    <row r="12" spans="1:6" ht="21" customHeight="1">
      <c r="A12" s="98" t="s">
        <v>53</v>
      </c>
      <c r="B12" s="102"/>
      <c r="C12" s="35">
        <f>'[1]A18-1合并报表试算平衡'!$D$51</f>
        <v>958837</v>
      </c>
      <c r="D12" s="35"/>
      <c r="E12" s="35">
        <v>547992</v>
      </c>
      <c r="F12" s="35"/>
    </row>
    <row r="13" spans="1:6" ht="21" customHeight="1">
      <c r="A13" s="98" t="s">
        <v>54</v>
      </c>
      <c r="B13" s="102"/>
      <c r="C13" s="35">
        <f>'[1]A18-1合并报表试算平衡'!$D$52</f>
        <v>76230</v>
      </c>
      <c r="D13" s="35"/>
      <c r="E13" s="35">
        <v>49554</v>
      </c>
      <c r="F13" s="35"/>
    </row>
    <row r="14" spans="1:6" ht="21" customHeight="1">
      <c r="A14" s="98" t="s">
        <v>55</v>
      </c>
      <c r="B14" s="102"/>
      <c r="C14" s="35">
        <f>'[1]A18-1合并报表试算平衡'!$D$53</f>
        <v>1793136.66</v>
      </c>
      <c r="D14" s="35">
        <f>'[1]A18-1合并报表试算平衡'!$H$53</f>
        <v>876783.82</v>
      </c>
      <c r="E14" s="35">
        <v>754114.1</v>
      </c>
      <c r="F14" s="35">
        <v>251429.16</v>
      </c>
    </row>
    <row r="15" spans="1:6" ht="21" customHeight="1">
      <c r="A15" s="98" t="s">
        <v>56</v>
      </c>
      <c r="B15" s="102"/>
      <c r="C15" s="35"/>
      <c r="D15" s="35"/>
      <c r="E15" s="35"/>
      <c r="F15" s="35"/>
    </row>
    <row r="16" spans="1:6" ht="21" customHeight="1">
      <c r="A16" s="98" t="s">
        <v>57</v>
      </c>
      <c r="B16" s="102"/>
      <c r="C16" s="35"/>
      <c r="D16" s="35"/>
      <c r="E16" s="35"/>
      <c r="F16" s="35"/>
    </row>
    <row r="17" spans="1:6" ht="21" customHeight="1">
      <c r="A17" s="98" t="s">
        <v>58</v>
      </c>
      <c r="B17" s="102"/>
      <c r="C17" s="35">
        <f>'[1]A18-1合并报表试算平衡'!$D$56</f>
        <v>1012522890.02</v>
      </c>
      <c r="D17" s="35">
        <f>'[1]A18-1合并报表试算平衡'!$H$56</f>
        <v>983636998.43</v>
      </c>
      <c r="E17" s="35">
        <v>1042458874.58</v>
      </c>
      <c r="F17" s="35">
        <v>1014481062.08</v>
      </c>
    </row>
    <row r="18" spans="1:6" ht="21" customHeight="1">
      <c r="A18" s="98" t="s">
        <v>59</v>
      </c>
      <c r="B18" s="102"/>
      <c r="C18" s="35"/>
      <c r="D18" s="35"/>
      <c r="E18" s="35"/>
      <c r="F18" s="35"/>
    </row>
    <row r="19" spans="1:6" ht="21" customHeight="1">
      <c r="A19" s="98" t="s">
        <v>60</v>
      </c>
      <c r="B19" s="102"/>
      <c r="C19" s="35">
        <f>'[1]A18-1合并报表试算平衡'!$D$57</f>
        <v>500500000</v>
      </c>
      <c r="D19" s="35">
        <f>'[1]A18-1合并报表试算平衡'!$H$57</f>
        <v>500500000</v>
      </c>
      <c r="E19" s="35">
        <v>304000000</v>
      </c>
      <c r="F19" s="35">
        <v>304000000</v>
      </c>
    </row>
    <row r="20" spans="1:6" ht="21" customHeight="1">
      <c r="A20" s="98" t="s">
        <v>61</v>
      </c>
      <c r="B20" s="102"/>
      <c r="C20" s="35"/>
      <c r="D20" s="35"/>
      <c r="E20" s="35"/>
      <c r="F20" s="35"/>
    </row>
    <row r="21" spans="1:6" ht="21" customHeight="1">
      <c r="A21" s="98" t="s">
        <v>62</v>
      </c>
      <c r="B21" s="102"/>
      <c r="C21" s="35">
        <f>SUM(C7:C20)</f>
        <v>1524143714.62</v>
      </c>
      <c r="D21" s="35">
        <f>SUM(D7:D20)</f>
        <v>1490758281.2399998</v>
      </c>
      <c r="E21" s="35">
        <f>SUM(E7:E20)</f>
        <v>1358258876.38</v>
      </c>
      <c r="F21" s="35">
        <f>SUM(F7:F20)</f>
        <v>1326636209.79</v>
      </c>
    </row>
    <row r="22" spans="1:6" ht="21" customHeight="1">
      <c r="A22" s="98" t="s">
        <v>63</v>
      </c>
      <c r="B22" s="102"/>
      <c r="C22" s="35"/>
      <c r="D22" s="35"/>
      <c r="E22" s="35"/>
      <c r="F22" s="35"/>
    </row>
    <row r="23" spans="1:6" ht="21" customHeight="1">
      <c r="A23" s="98" t="s">
        <v>64</v>
      </c>
      <c r="B23" s="102"/>
      <c r="C23" s="35">
        <f>'[1]A18-1合并报表试算平衡'!$D$61</f>
        <v>1125500000</v>
      </c>
      <c r="D23" s="35">
        <f>'[1]A18-1合并报表试算平衡'!$H$61</f>
        <v>1125500000</v>
      </c>
      <c r="E23" s="35">
        <v>779000000</v>
      </c>
      <c r="F23" s="35">
        <v>779000000</v>
      </c>
    </row>
    <row r="24" spans="1:6" ht="21" customHeight="1">
      <c r="A24" s="98" t="s">
        <v>65</v>
      </c>
      <c r="B24" s="102"/>
      <c r="C24" s="35">
        <f>'[1]A18-1合并报表试算平衡'!$D$62</f>
        <v>1100000000</v>
      </c>
      <c r="D24" s="35">
        <f>'[1]A18-1合并报表试算平衡'!$H$62</f>
        <v>1100000000</v>
      </c>
      <c r="E24" s="35">
        <v>1100000000</v>
      </c>
      <c r="F24" s="35">
        <v>1100000000</v>
      </c>
    </row>
    <row r="25" spans="1:6" ht="21" customHeight="1">
      <c r="A25" s="98" t="s">
        <v>66</v>
      </c>
      <c r="B25" s="102"/>
      <c r="C25" s="35"/>
      <c r="D25" s="35"/>
      <c r="E25" s="35"/>
      <c r="F25" s="35"/>
    </row>
    <row r="26" spans="1:6" ht="21" customHeight="1">
      <c r="A26" s="98" t="s">
        <v>67</v>
      </c>
      <c r="B26" s="102"/>
      <c r="C26" s="35"/>
      <c r="D26" s="35"/>
      <c r="E26" s="35"/>
      <c r="F26" s="35"/>
    </row>
    <row r="27" spans="1:6" ht="21" customHeight="1">
      <c r="A27" s="98" t="s">
        <v>68</v>
      </c>
      <c r="B27" s="102"/>
      <c r="C27" s="35"/>
      <c r="D27" s="35"/>
      <c r="E27" s="35"/>
      <c r="F27" s="35"/>
    </row>
    <row r="28" spans="1:6" ht="21" customHeight="1">
      <c r="A28" s="98" t="s">
        <v>69</v>
      </c>
      <c r="B28" s="102"/>
      <c r="C28" s="35"/>
      <c r="D28" s="35"/>
      <c r="E28" s="35"/>
      <c r="F28" s="35"/>
    </row>
    <row r="29" spans="1:6" s="58" customFormat="1" ht="21" customHeight="1">
      <c r="A29" s="98" t="s">
        <v>70</v>
      </c>
      <c r="B29" s="102"/>
      <c r="C29" s="35"/>
      <c r="D29" s="35"/>
      <c r="E29" s="35"/>
      <c r="F29" s="35"/>
    </row>
    <row r="30" spans="1:6" s="58" customFormat="1" ht="21" customHeight="1">
      <c r="A30" s="98" t="s">
        <v>71</v>
      </c>
      <c r="B30" s="102"/>
      <c r="C30" s="35"/>
      <c r="D30" s="35"/>
      <c r="E30" s="35"/>
      <c r="F30" s="35"/>
    </row>
    <row r="31" spans="1:6" s="58" customFormat="1" ht="21" customHeight="1">
      <c r="A31" s="98" t="s">
        <v>72</v>
      </c>
      <c r="B31" s="102"/>
      <c r="C31" s="35"/>
      <c r="D31" s="35"/>
      <c r="E31" s="35"/>
      <c r="F31" s="35"/>
    </row>
    <row r="32" spans="1:6" ht="21" customHeight="1">
      <c r="A32" s="98" t="s">
        <v>73</v>
      </c>
      <c r="B32" s="102"/>
      <c r="C32" s="35"/>
      <c r="D32" s="35"/>
      <c r="E32" s="35"/>
      <c r="F32" s="35"/>
    </row>
    <row r="33" spans="1:6" ht="21" customHeight="1">
      <c r="A33" s="98" t="s">
        <v>74</v>
      </c>
      <c r="B33" s="102"/>
      <c r="C33" s="35"/>
      <c r="D33" s="35"/>
      <c r="E33" s="35"/>
      <c r="F33" s="35"/>
    </row>
    <row r="34" spans="1:6" ht="21" customHeight="1">
      <c r="A34" s="98" t="s">
        <v>75</v>
      </c>
      <c r="B34" s="102"/>
      <c r="C34" s="35">
        <f>SUM(C23:C33)-C25-C26</f>
        <v>2225500000</v>
      </c>
      <c r="D34" s="35">
        <f>SUM(D23:D33)-D25-D26</f>
        <v>2225500000</v>
      </c>
      <c r="E34" s="35">
        <f>SUM(E23:E33)-E25-E26</f>
        <v>1879000000</v>
      </c>
      <c r="F34" s="35">
        <f>SUM(F23:F33)-F25-F26</f>
        <v>1879000000</v>
      </c>
    </row>
    <row r="35" spans="1:6" ht="21" customHeight="1">
      <c r="A35" s="103" t="s">
        <v>76</v>
      </c>
      <c r="B35" s="102"/>
      <c r="C35" s="35">
        <f>C21+C34</f>
        <v>3749643714.62</v>
      </c>
      <c r="D35" s="35">
        <f>D21+D34</f>
        <v>3716258281.24</v>
      </c>
      <c r="E35" s="35">
        <f>E21+E34</f>
        <v>3237258876.38</v>
      </c>
      <c r="F35" s="35">
        <f>F21+F34</f>
        <v>3205636209.79</v>
      </c>
    </row>
    <row r="36" spans="1:6" ht="21" customHeight="1">
      <c r="A36" s="98" t="s">
        <v>77</v>
      </c>
      <c r="B36" s="102"/>
      <c r="C36" s="35"/>
      <c r="D36" s="35"/>
      <c r="E36" s="35"/>
      <c r="F36" s="35"/>
    </row>
    <row r="37" spans="1:6" ht="21" customHeight="1">
      <c r="A37" s="98" t="s">
        <v>78</v>
      </c>
      <c r="B37" s="102"/>
      <c r="C37" s="35">
        <f>'[1]A18-1合并报表试算平衡'!$D$71</f>
        <v>103790000</v>
      </c>
      <c r="D37" s="35">
        <f>'[1]A18-1合并报表试算平衡'!$H$71</f>
        <v>103790000</v>
      </c>
      <c r="E37" s="35">
        <v>88000000</v>
      </c>
      <c r="F37" s="35">
        <v>88000000</v>
      </c>
    </row>
    <row r="38" spans="1:6" ht="21" customHeight="1">
      <c r="A38" s="98" t="s">
        <v>79</v>
      </c>
      <c r="B38" s="102"/>
      <c r="C38" s="35"/>
      <c r="D38" s="35"/>
      <c r="E38" s="35"/>
      <c r="F38" s="35"/>
    </row>
    <row r="39" spans="1:6" ht="21" customHeight="1">
      <c r="A39" s="98" t="s">
        <v>66</v>
      </c>
      <c r="B39" s="102"/>
      <c r="C39" s="35"/>
      <c r="D39" s="35"/>
      <c r="E39" s="35"/>
      <c r="F39" s="35"/>
    </row>
    <row r="40" spans="1:6" ht="21" customHeight="1">
      <c r="A40" s="98" t="s">
        <v>67</v>
      </c>
      <c r="B40" s="102"/>
      <c r="C40" s="35"/>
      <c r="D40" s="35"/>
      <c r="E40" s="35"/>
      <c r="F40" s="35"/>
    </row>
    <row r="41" spans="1:6" s="58" customFormat="1" ht="21" customHeight="1">
      <c r="A41" s="98" t="s">
        <v>80</v>
      </c>
      <c r="B41" s="102"/>
      <c r="C41" s="35">
        <f>'[1]A18-1合并报表试算平衡'!$D$72</f>
        <v>6927119133.55</v>
      </c>
      <c r="D41" s="35">
        <f>'[1]A18-1合并报表试算平衡'!$H$72</f>
        <v>6927119133.55</v>
      </c>
      <c r="E41" s="35">
        <v>5557627443.55</v>
      </c>
      <c r="F41" s="35">
        <v>5557627443.55</v>
      </c>
    </row>
    <row r="42" spans="1:6" s="58" customFormat="1" ht="21" customHeight="1">
      <c r="A42" s="98" t="s">
        <v>81</v>
      </c>
      <c r="B42" s="102"/>
      <c r="C42" s="35"/>
      <c r="D42" s="35"/>
      <c r="E42" s="35"/>
      <c r="F42" s="35"/>
    </row>
    <row r="43" spans="1:6" s="58" customFormat="1" ht="21" customHeight="1">
      <c r="A43" s="98" t="s">
        <v>82</v>
      </c>
      <c r="B43" s="102"/>
      <c r="C43" s="35"/>
      <c r="D43" s="35"/>
      <c r="E43" s="35"/>
      <c r="F43" s="35"/>
    </row>
    <row r="44" spans="1:6" s="58" customFormat="1" ht="21" customHeight="1">
      <c r="A44" s="98" t="s">
        <v>83</v>
      </c>
      <c r="B44" s="102"/>
      <c r="C44" s="35"/>
      <c r="D44" s="35"/>
      <c r="E44" s="35"/>
      <c r="F44" s="35"/>
    </row>
    <row r="45" spans="1:6" ht="21" customHeight="1">
      <c r="A45" s="98" t="s">
        <v>84</v>
      </c>
      <c r="B45" s="102"/>
      <c r="C45" s="35">
        <f>'[1]A18-1合并报表试算平衡'!$D$74</f>
        <v>34195277.07</v>
      </c>
      <c r="D45" s="35">
        <f>'[1]A18-1合并报表试算平衡'!$H$74</f>
        <v>34195277.07</v>
      </c>
      <c r="E45" s="35">
        <v>17902308.21</v>
      </c>
      <c r="F45" s="35">
        <v>17902308.21</v>
      </c>
    </row>
    <row r="46" spans="1:6" ht="21" customHeight="1">
      <c r="A46" s="98" t="s">
        <v>85</v>
      </c>
      <c r="B46" s="102"/>
      <c r="C46" s="35">
        <f>'[1]A18-1合并报表试算平衡'!$D$75</f>
        <v>279553327.37</v>
      </c>
      <c r="D46" s="35">
        <f>'[1]A18-1合并报表试算平衡'!$H$75</f>
        <v>307757493.63</v>
      </c>
      <c r="E46" s="35">
        <v>139371985.03</v>
      </c>
      <c r="F46" s="35">
        <v>161120773.9</v>
      </c>
    </row>
    <row r="47" spans="1:6" s="58" customFormat="1" ht="21" customHeight="1">
      <c r="A47" s="98" t="s">
        <v>86</v>
      </c>
      <c r="B47" s="102"/>
      <c r="C47" s="35">
        <f>C37+C38+C41-C42+C43+C44+C45+C46</f>
        <v>7344657737.99</v>
      </c>
      <c r="D47" s="35">
        <f>D37+D38+D41-D42+D43+D44+D45+D46</f>
        <v>7372861904.25</v>
      </c>
      <c r="E47" s="35">
        <f>E37+E38+E41-E42+E43+E44+E45+E46</f>
        <v>5802901736.79</v>
      </c>
      <c r="F47" s="35">
        <f>F37+F38+F41-F42+F43+F44+F45+F46</f>
        <v>5824650525.66</v>
      </c>
    </row>
    <row r="48" spans="1:6" s="58" customFormat="1" ht="21" customHeight="1">
      <c r="A48" s="98" t="s">
        <v>87</v>
      </c>
      <c r="B48" s="102"/>
      <c r="C48" s="35"/>
      <c r="D48" s="35"/>
      <c r="E48" s="35"/>
      <c r="F48" s="35"/>
    </row>
    <row r="49" spans="1:6" s="58" customFormat="1" ht="21" customHeight="1">
      <c r="A49" s="103" t="s">
        <v>88</v>
      </c>
      <c r="B49" s="102"/>
      <c r="C49" s="35">
        <f>C47+C48</f>
        <v>7344657737.99</v>
      </c>
      <c r="D49" s="35">
        <f>D47+D48</f>
        <v>7372861904.25</v>
      </c>
      <c r="E49" s="35">
        <f>E47+E48</f>
        <v>5802901736.79</v>
      </c>
      <c r="F49" s="35">
        <f>F47+F48</f>
        <v>5824650525.66</v>
      </c>
    </row>
    <row r="50" spans="1:6" s="89" customFormat="1" ht="21" customHeight="1">
      <c r="A50" s="104" t="s">
        <v>89</v>
      </c>
      <c r="B50" s="105"/>
      <c r="C50" s="52">
        <f>C35+C49</f>
        <v>11094301452.61</v>
      </c>
      <c r="D50" s="52">
        <f>D35+D49</f>
        <v>11089120185.49</v>
      </c>
      <c r="E50" s="52">
        <f>E35+E49</f>
        <v>9040160613.17</v>
      </c>
      <c r="F50" s="52">
        <f>F35+F49</f>
        <v>9030286735.45</v>
      </c>
    </row>
    <row r="51" spans="1:6" s="89" customFormat="1" ht="21" customHeight="1">
      <c r="A51" s="106"/>
      <c r="B51" s="107"/>
      <c r="C51" s="108"/>
      <c r="D51" s="108"/>
      <c r="E51" s="108"/>
      <c r="F51" s="108"/>
    </row>
    <row r="52" spans="1:6" s="58" customFormat="1" ht="25.5" customHeight="1">
      <c r="A52" s="88" t="s">
        <v>42</v>
      </c>
      <c r="B52" s="55" t="s">
        <v>43</v>
      </c>
      <c r="C52" s="88"/>
      <c r="D52" s="55"/>
      <c r="E52" s="55" t="s">
        <v>44</v>
      </c>
      <c r="F52" s="88"/>
    </row>
    <row r="55" spans="3:6" ht="14.25">
      <c r="C55" s="108">
        <f>'资产负债表'!C46-'资产负债表续'!C54</f>
        <v>0</v>
      </c>
      <c r="D55" s="108">
        <f>'资产负债表'!D46-'资产负债表续'!D54</f>
        <v>0</v>
      </c>
      <c r="E55" s="108">
        <f>'资产负债表'!E46-'资产负债表续'!E54</f>
        <v>0</v>
      </c>
      <c r="F55" s="108">
        <f>'资产负债表'!F46-'资产负债表续'!F54</f>
        <v>0</v>
      </c>
    </row>
  </sheetData>
  <sheetProtection/>
  <mergeCells count="6">
    <mergeCell ref="A1:F1"/>
    <mergeCell ref="C2:D2"/>
    <mergeCell ref="C4:D4"/>
    <mergeCell ref="E4:F4"/>
    <mergeCell ref="A4:A5"/>
    <mergeCell ref="B4:B5"/>
  </mergeCells>
  <printOptions horizontalCentered="1"/>
  <pageMargins left="0.39305555555555555" right="0" top="0.5902777777777778" bottom="0.7868055555555555" header="0.5111111111111111" footer="0.5111111111111111"/>
  <pageSetup horizontalDpi="600" verticalDpi="600" orientation="portrait" paperSize="9" scale="65" r:id="rId3"/>
  <headerFooter alignWithMargins="0">
    <oddFooter>&amp;C2</oddFooter>
  </headerFooter>
  <legacyDrawing r:id="rId2"/>
</worksheet>
</file>

<file path=xl/worksheets/sheet4.xml><?xml version="1.0" encoding="utf-8"?>
<worksheet xmlns="http://schemas.openxmlformats.org/spreadsheetml/2006/main" xmlns:r="http://schemas.openxmlformats.org/officeDocument/2006/relationships">
  <dimension ref="A1:G45"/>
  <sheetViews>
    <sheetView showGridLines="0" showZeros="0" view="pageBreakPreview" zoomScale="85" zoomScaleNormal="85" zoomScaleSheetLayoutView="85" zoomScalePageLayoutView="0" workbookViewId="0" topLeftCell="A1">
      <selection activeCell="H7" sqref="H7"/>
    </sheetView>
  </sheetViews>
  <sheetFormatPr defaultColWidth="14.50390625" defaultRowHeight="15.75"/>
  <cols>
    <col min="1" max="1" width="48.125" style="59" customWidth="1"/>
    <col min="2" max="2" width="6.25390625" style="60" customWidth="1"/>
    <col min="3" max="4" width="15.625" style="59" customWidth="1"/>
    <col min="5" max="5" width="15.50390625" style="59" customWidth="1"/>
    <col min="6" max="6" width="15.625" style="59" customWidth="1"/>
    <col min="7" max="255" width="14.50390625" style="59" customWidth="1"/>
  </cols>
  <sheetData>
    <row r="1" spans="1:6" ht="40.5" customHeight="1">
      <c r="A1" s="273" t="s">
        <v>90</v>
      </c>
      <c r="B1" s="273"/>
      <c r="C1" s="273"/>
      <c r="D1" s="273"/>
      <c r="E1" s="273"/>
      <c r="F1" s="273"/>
    </row>
    <row r="2" spans="1:6" ht="17.25" customHeight="1">
      <c r="A2" s="61"/>
      <c r="B2" s="61"/>
      <c r="C2" s="61"/>
      <c r="D2" s="61"/>
      <c r="E2" s="61"/>
      <c r="F2" s="62"/>
    </row>
    <row r="3" spans="1:6" ht="25.5" customHeight="1">
      <c r="A3" s="63" t="str">
        <f>'资产负债表'!A3</f>
        <v>编制单位：汨罗市城市建设投资开发有限公司</v>
      </c>
      <c r="C3" s="64"/>
      <c r="E3" s="64"/>
      <c r="F3" s="65" t="s">
        <v>91</v>
      </c>
    </row>
    <row r="4" spans="1:6" ht="18" customHeight="1">
      <c r="A4" s="278" t="s">
        <v>2</v>
      </c>
      <c r="B4" s="278" t="s">
        <v>3</v>
      </c>
      <c r="C4" s="274" t="s">
        <v>222</v>
      </c>
      <c r="D4" s="275"/>
      <c r="E4" s="274" t="s">
        <v>223</v>
      </c>
      <c r="F4" s="275"/>
    </row>
    <row r="5" spans="1:6" ht="15.75" customHeight="1">
      <c r="A5" s="279"/>
      <c r="B5" s="279"/>
      <c r="C5" s="66" t="s">
        <v>4</v>
      </c>
      <c r="D5" s="66" t="s">
        <v>5</v>
      </c>
      <c r="E5" s="67" t="s">
        <v>4</v>
      </c>
      <c r="F5" s="68" t="s">
        <v>5</v>
      </c>
    </row>
    <row r="6" spans="1:6" s="57" customFormat="1" ht="27" customHeight="1">
      <c r="A6" s="69" t="s">
        <v>92</v>
      </c>
      <c r="B6" s="70"/>
      <c r="C6" s="35">
        <f>'[1]A18-1合并报表试算平衡'!$D$87</f>
        <v>1238977586.57</v>
      </c>
      <c r="D6" s="35">
        <f>'[1]A18-1合并报表试算平衡'!$H$87</f>
        <v>1210326139.93</v>
      </c>
      <c r="E6" s="35">
        <v>1228153349.04</v>
      </c>
      <c r="F6" s="71">
        <v>1200820000</v>
      </c>
    </row>
    <row r="7" spans="1:7" ht="27" customHeight="1">
      <c r="A7" s="72" t="s">
        <v>93</v>
      </c>
      <c r="B7" s="73"/>
      <c r="C7" s="35">
        <f>'[1]A18-1合并报表试算平衡'!$D$88</f>
        <v>1139857791.89</v>
      </c>
      <c r="D7" s="35">
        <f>'[1]A18-1合并报表试算平衡'!$H$88</f>
        <v>1121230219.75</v>
      </c>
      <c r="E7" s="35">
        <v>1141045030.89</v>
      </c>
      <c r="F7" s="35">
        <v>1120345000</v>
      </c>
      <c r="G7" s="57"/>
    </row>
    <row r="8" spans="1:6" ht="27" customHeight="1">
      <c r="A8" s="72" t="s">
        <v>94</v>
      </c>
      <c r="B8" s="73"/>
      <c r="C8" s="35">
        <f>'[1]A18-1合并报表试算平衡'!$D$89</f>
        <v>3111332.68</v>
      </c>
      <c r="D8" s="35">
        <f>'[1]A18-1合并报表试算平衡'!$H$89</f>
        <v>2125354.66</v>
      </c>
      <c r="E8" s="35">
        <v>4000616.53</v>
      </c>
      <c r="F8" s="35">
        <v>3118752</v>
      </c>
    </row>
    <row r="9" spans="1:6" ht="27" customHeight="1">
      <c r="A9" s="72" t="s">
        <v>95</v>
      </c>
      <c r="B9" s="73"/>
      <c r="C9" s="35">
        <f>'[1]A18-1合并报表试算平衡'!$D$90</f>
        <v>25011.1</v>
      </c>
      <c r="D9" s="35"/>
      <c r="E9" s="35">
        <v>11332</v>
      </c>
      <c r="F9" s="35"/>
    </row>
    <row r="10" spans="1:6" s="57" customFormat="1" ht="27" customHeight="1">
      <c r="A10" s="72" t="s">
        <v>96</v>
      </c>
      <c r="B10" s="73"/>
      <c r="C10" s="35">
        <f>'[1]A18-1合并报表试算平衡'!$D$91</f>
        <v>28533287.53</v>
      </c>
      <c r="D10" s="35">
        <f>'[1]A18-1合并报表试算平衡'!$H$91</f>
        <v>13925366.56</v>
      </c>
      <c r="E10" s="35">
        <v>21407329.76</v>
      </c>
      <c r="F10" s="35">
        <v>8096697.42</v>
      </c>
    </row>
    <row r="11" spans="1:6" ht="27" customHeight="1">
      <c r="A11" s="72" t="s">
        <v>97</v>
      </c>
      <c r="B11" s="73"/>
      <c r="C11" s="35">
        <f>'[1]A18-1合并报表试算平衡'!$D$92</f>
        <v>32440662.08</v>
      </c>
      <c r="D11" s="35">
        <f>'[1]A18-1合并报表试算平衡'!$H$92</f>
        <v>31398467.06</v>
      </c>
      <c r="E11" s="35">
        <v>17083371.27</v>
      </c>
      <c r="F11" s="35">
        <v>16222162.58</v>
      </c>
    </row>
    <row r="12" spans="1:6" ht="27" customHeight="1">
      <c r="A12" s="72" t="s">
        <v>98</v>
      </c>
      <c r="B12" s="73"/>
      <c r="C12" s="35"/>
      <c r="D12" s="35"/>
      <c r="E12" s="35">
        <v>6109476.05</v>
      </c>
      <c r="F12" s="35">
        <v>6153845.45</v>
      </c>
    </row>
    <row r="13" spans="1:6" ht="27" customHeight="1">
      <c r="A13" s="72" t="s">
        <v>99</v>
      </c>
      <c r="B13" s="73"/>
      <c r="C13" s="35"/>
      <c r="D13" s="35"/>
      <c r="E13" s="35"/>
      <c r="F13" s="35"/>
    </row>
    <row r="14" spans="1:6" ht="27" customHeight="1">
      <c r="A14" s="72" t="s">
        <v>100</v>
      </c>
      <c r="B14" s="73"/>
      <c r="C14" s="35">
        <f>'[1]A18-1合并报表试算平衡'!$D$95</f>
        <v>39452.05</v>
      </c>
      <c r="D14" s="35">
        <f>'[1]A18-1合并报表试算平衡'!$H$95</f>
        <v>39452.05</v>
      </c>
      <c r="E14" s="35"/>
      <c r="F14" s="35"/>
    </row>
    <row r="15" spans="1:6" ht="27" customHeight="1">
      <c r="A15" s="72" t="s">
        <v>101</v>
      </c>
      <c r="B15" s="73"/>
      <c r="C15" s="35"/>
      <c r="D15" s="35"/>
      <c r="E15" s="35"/>
      <c r="F15" s="35"/>
    </row>
    <row r="16" spans="1:6" s="57" customFormat="1" ht="27" customHeight="1">
      <c r="A16" s="69" t="s">
        <v>102</v>
      </c>
      <c r="B16" s="73"/>
      <c r="C16" s="35">
        <f>C6-C7-C8-C9-C10-C11-C12+C13+C14</f>
        <v>35048953.339999825</v>
      </c>
      <c r="D16" s="35">
        <f>D6-D7-D8-D9-D10-D11-D12+D13+D14</f>
        <v>41686183.95000006</v>
      </c>
      <c r="E16" s="35">
        <f>E6-E7-E8-E9-E10-E11-E12+E13+E14</f>
        <v>38496192.53999986</v>
      </c>
      <c r="F16" s="35">
        <f>F6-F7-F8-F9-F10-F11-F12+F13+F14</f>
        <v>46883542.55</v>
      </c>
    </row>
    <row r="17" spans="1:6" ht="27" customHeight="1">
      <c r="A17" s="72" t="s">
        <v>103</v>
      </c>
      <c r="B17" s="73"/>
      <c r="C17" s="35">
        <f>'[1]A18-1合并报表试算平衡'!$D$98</f>
        <v>135120766.22</v>
      </c>
      <c r="D17" s="35">
        <f>'[1]A18-1合并报表试算平衡'!$H$98</f>
        <v>134721221</v>
      </c>
      <c r="E17" s="35">
        <v>153602353.04</v>
      </c>
      <c r="F17" s="35">
        <v>151725060.27</v>
      </c>
    </row>
    <row r="18" spans="1:6" ht="27" customHeight="1">
      <c r="A18" s="74" t="s">
        <v>104</v>
      </c>
      <c r="B18" s="73"/>
      <c r="C18" s="35"/>
      <c r="D18" s="35"/>
      <c r="E18" s="35"/>
      <c r="F18" s="35"/>
    </row>
    <row r="19" spans="1:6" ht="27" customHeight="1">
      <c r="A19" s="72" t="s">
        <v>105</v>
      </c>
      <c r="B19" s="73"/>
      <c r="C19" s="35">
        <f>'[1]A18-1合并报表试算平衡'!$D$99</f>
        <v>217692</v>
      </c>
      <c r="D19" s="35"/>
      <c r="E19" s="35">
        <v>920801.8</v>
      </c>
      <c r="F19" s="35"/>
    </row>
    <row r="20" spans="1:6" ht="27" customHeight="1">
      <c r="A20" s="72" t="s">
        <v>106</v>
      </c>
      <c r="B20" s="73"/>
      <c r="C20" s="35"/>
      <c r="D20" s="35"/>
      <c r="E20" s="35"/>
      <c r="F20" s="35"/>
    </row>
    <row r="21" spans="1:6" ht="27" customHeight="1">
      <c r="A21" s="69" t="s">
        <v>107</v>
      </c>
      <c r="B21" s="73"/>
      <c r="C21" s="35">
        <f>C16+C17-C19</f>
        <v>169952027.55999982</v>
      </c>
      <c r="D21" s="35">
        <f>D16+D17-D19</f>
        <v>176407404.95000005</v>
      </c>
      <c r="E21" s="35">
        <f>E16+E17-E19</f>
        <v>191177743.77999985</v>
      </c>
      <c r="F21" s="35">
        <f>F16+F17-F19</f>
        <v>198608602.82</v>
      </c>
    </row>
    <row r="22" spans="1:6" ht="27" customHeight="1">
      <c r="A22" s="72" t="s">
        <v>108</v>
      </c>
      <c r="B22" s="73"/>
      <c r="C22" s="35">
        <f>'[1]A18-1合并报表试算平衡'!$D$102</f>
        <v>-4492572.12</v>
      </c>
      <c r="D22" s="35">
        <f>'[1]A18-1合并报表试算平衡'!$H$102</f>
        <v>-4492572.12</v>
      </c>
      <c r="E22" s="35">
        <v>-1530961.36</v>
      </c>
      <c r="F22" s="35">
        <v>-1538461.36</v>
      </c>
    </row>
    <row r="23" spans="1:6" s="57" customFormat="1" ht="27" customHeight="1">
      <c r="A23" s="69" t="s">
        <v>109</v>
      </c>
      <c r="B23" s="73"/>
      <c r="C23" s="35">
        <f>C21-C22</f>
        <v>174444599.67999983</v>
      </c>
      <c r="D23" s="35">
        <f>D21-D22</f>
        <v>180899977.07000005</v>
      </c>
      <c r="E23" s="35">
        <f>E21-E22</f>
        <v>192708705.13999987</v>
      </c>
      <c r="F23" s="35">
        <f>F21-F22</f>
        <v>200147064.18</v>
      </c>
    </row>
    <row r="24" spans="1:6" ht="27" customHeight="1">
      <c r="A24" s="72" t="s">
        <v>110</v>
      </c>
      <c r="B24" s="73"/>
      <c r="C24" s="35">
        <f>'[1]A18-1合并报表试算平衡'!$D$104</f>
        <v>156474311.2</v>
      </c>
      <c r="D24" s="35"/>
      <c r="E24" s="35">
        <f>E23</f>
        <v>192708705.13999987</v>
      </c>
      <c r="F24" s="35"/>
    </row>
    <row r="25" spans="1:6" ht="27" customHeight="1">
      <c r="A25" s="72" t="s">
        <v>111</v>
      </c>
      <c r="B25" s="75"/>
      <c r="C25" s="35">
        <f>'[1]A18-1合并报表试算平衡'!$D$105</f>
        <v>0</v>
      </c>
      <c r="D25" s="35"/>
      <c r="E25" s="35"/>
      <c r="F25" s="35"/>
    </row>
    <row r="26" spans="1:6" ht="27" customHeight="1">
      <c r="A26" s="69" t="s">
        <v>112</v>
      </c>
      <c r="B26" s="75"/>
      <c r="C26" s="35">
        <f>C27+C30</f>
        <v>0</v>
      </c>
      <c r="D26" s="35">
        <f>D27+D30</f>
        <v>0</v>
      </c>
      <c r="E26" s="35">
        <f>E27+E30</f>
        <v>0</v>
      </c>
      <c r="F26" s="35">
        <f>F27+F30</f>
        <v>0</v>
      </c>
    </row>
    <row r="27" spans="1:6" ht="27" customHeight="1">
      <c r="A27" s="72" t="s">
        <v>113</v>
      </c>
      <c r="B27" s="75"/>
      <c r="C27" s="35">
        <f>C28+C29</f>
        <v>0</v>
      </c>
      <c r="D27" s="35">
        <f>D28+D29</f>
        <v>0</v>
      </c>
      <c r="E27" s="35">
        <f>E28+E29</f>
        <v>0</v>
      </c>
      <c r="F27" s="35">
        <f>F28+F29</f>
        <v>0</v>
      </c>
    </row>
    <row r="28" spans="1:6" ht="30.75" customHeight="1">
      <c r="A28" s="76" t="s">
        <v>114</v>
      </c>
      <c r="B28" s="75"/>
      <c r="C28" s="35"/>
      <c r="D28" s="35"/>
      <c r="E28" s="35"/>
      <c r="F28" s="35"/>
    </row>
    <row r="29" spans="1:6" ht="34.5" customHeight="1">
      <c r="A29" s="76" t="s">
        <v>115</v>
      </c>
      <c r="B29" s="75"/>
      <c r="C29" s="35"/>
      <c r="D29" s="35"/>
      <c r="E29" s="35"/>
      <c r="F29" s="35"/>
    </row>
    <row r="30" spans="1:6" ht="27" customHeight="1">
      <c r="A30" s="76" t="s">
        <v>116</v>
      </c>
      <c r="B30" s="75"/>
      <c r="C30" s="35">
        <f>C31+C32+C33+C34+C35</f>
        <v>0</v>
      </c>
      <c r="D30" s="35">
        <f>D31+D32+D33+D34+D35</f>
        <v>0</v>
      </c>
      <c r="E30" s="35">
        <f>E31+E32+E33+E34+E35</f>
        <v>0</v>
      </c>
      <c r="F30" s="35">
        <f>F31+F32+F33+F34+F35</f>
        <v>0</v>
      </c>
    </row>
    <row r="31" spans="1:6" ht="34.5" customHeight="1">
      <c r="A31" s="76" t="s">
        <v>117</v>
      </c>
      <c r="B31" s="75"/>
      <c r="C31" s="35"/>
      <c r="D31" s="35"/>
      <c r="E31" s="35"/>
      <c r="F31" s="35"/>
    </row>
    <row r="32" spans="1:6" ht="27" customHeight="1">
      <c r="A32" s="76" t="s">
        <v>118</v>
      </c>
      <c r="B32" s="75"/>
      <c r="C32" s="35"/>
      <c r="D32" s="35"/>
      <c r="E32" s="35"/>
      <c r="F32" s="35"/>
    </row>
    <row r="33" spans="1:6" ht="36.75" customHeight="1">
      <c r="A33" s="76" t="s">
        <v>119</v>
      </c>
      <c r="B33" s="75"/>
      <c r="C33" s="35"/>
      <c r="D33" s="35"/>
      <c r="E33" s="35"/>
      <c r="F33" s="35"/>
    </row>
    <row r="34" spans="1:6" ht="27" customHeight="1">
      <c r="A34" s="76" t="s">
        <v>120</v>
      </c>
      <c r="B34" s="75"/>
      <c r="C34" s="35"/>
      <c r="D34" s="35"/>
      <c r="E34" s="35"/>
      <c r="F34" s="35"/>
    </row>
    <row r="35" spans="1:6" ht="27" customHeight="1">
      <c r="A35" s="76" t="s">
        <v>121</v>
      </c>
      <c r="B35" s="75"/>
      <c r="C35" s="35"/>
      <c r="D35" s="35"/>
      <c r="E35" s="35"/>
      <c r="F35" s="35"/>
    </row>
    <row r="36" spans="1:6" s="57" customFormat="1" ht="27" customHeight="1">
      <c r="A36" s="69" t="s">
        <v>122</v>
      </c>
      <c r="B36" s="77"/>
      <c r="C36" s="34">
        <f>C23+C26</f>
        <v>174444599.67999983</v>
      </c>
      <c r="D36" s="34">
        <f>D23+D26</f>
        <v>180899977.07000005</v>
      </c>
      <c r="E36" s="34">
        <f>E23+E26</f>
        <v>192708705.13999987</v>
      </c>
      <c r="F36" s="35">
        <f>F23+F26</f>
        <v>200147064.18</v>
      </c>
    </row>
    <row r="37" spans="1:6" s="57" customFormat="1" ht="27" customHeight="1">
      <c r="A37" s="76" t="s">
        <v>123</v>
      </c>
      <c r="B37" s="77"/>
      <c r="C37" s="34"/>
      <c r="D37" s="78"/>
      <c r="E37" s="34"/>
      <c r="F37" s="78"/>
    </row>
    <row r="38" spans="1:6" s="57" customFormat="1" ht="27" customHeight="1">
      <c r="A38" s="79" t="s">
        <v>124</v>
      </c>
      <c r="B38" s="80"/>
      <c r="C38" s="34"/>
      <c r="D38" s="78"/>
      <c r="E38" s="34"/>
      <c r="F38" s="78"/>
    </row>
    <row r="39" spans="1:6" s="57" customFormat="1" ht="27" customHeight="1">
      <c r="A39" s="81"/>
      <c r="B39" s="80"/>
      <c r="C39" s="34"/>
      <c r="D39" s="34"/>
      <c r="E39" s="34"/>
      <c r="F39" s="78"/>
    </row>
    <row r="40" spans="1:6" s="57" customFormat="1" ht="27" customHeight="1">
      <c r="A40" s="79"/>
      <c r="B40" s="80"/>
      <c r="C40" s="34"/>
      <c r="D40" s="78"/>
      <c r="E40" s="34"/>
      <c r="F40" s="78"/>
    </row>
    <row r="41" spans="1:6" s="58" customFormat="1" ht="27" customHeight="1">
      <c r="A41" s="82"/>
      <c r="B41" s="83"/>
      <c r="C41" s="84"/>
      <c r="D41" s="85"/>
      <c r="E41" s="86"/>
      <c r="F41" s="83"/>
    </row>
    <row r="42" spans="1:6" s="58" customFormat="1" ht="27" customHeight="1">
      <c r="A42" s="276" t="s">
        <v>125</v>
      </c>
      <c r="B42" s="276"/>
      <c r="C42" s="277"/>
      <c r="D42" s="277"/>
      <c r="E42" s="276"/>
      <c r="F42" s="277"/>
    </row>
    <row r="43" spans="1:6" ht="30.75" customHeight="1">
      <c r="A43" s="87" t="s">
        <v>42</v>
      </c>
      <c r="B43" s="88" t="s">
        <v>126</v>
      </c>
      <c r="C43" s="63"/>
      <c r="D43" s="63"/>
      <c r="E43" s="55" t="s">
        <v>44</v>
      </c>
      <c r="F43" s="63"/>
    </row>
    <row r="45" spans="3:5" ht="15.75">
      <c r="C45" s="60"/>
      <c r="D45" s="60"/>
      <c r="E45" s="60"/>
    </row>
  </sheetData>
  <sheetProtection/>
  <mergeCells count="6">
    <mergeCell ref="A1:F1"/>
    <mergeCell ref="C4:D4"/>
    <mergeCell ref="E4:F4"/>
    <mergeCell ref="A42:F42"/>
    <mergeCell ref="A4:A5"/>
    <mergeCell ref="B4:B5"/>
  </mergeCells>
  <printOptions horizontalCentered="1"/>
  <pageMargins left="0.29097222222222224" right="0.39305555555555555" top="0.5902777777777778" bottom="0.7868055555555555" header="0.5111111111111111" footer="0.5111111111111111"/>
  <pageSetup horizontalDpi="600" verticalDpi="600" orientation="portrait" paperSize="9" scale="6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F48"/>
  <sheetViews>
    <sheetView view="pageBreakPreview" zoomScale="85" zoomScaleNormal="85" zoomScaleSheetLayoutView="85" zoomScalePageLayoutView="0" workbookViewId="0" topLeftCell="A1">
      <selection activeCell="F46" sqref="F46"/>
    </sheetView>
  </sheetViews>
  <sheetFormatPr defaultColWidth="9.00390625" defaultRowHeight="15.75"/>
  <cols>
    <col min="1" max="1" width="50.00390625" style="24" customWidth="1"/>
    <col min="2" max="2" width="5.625" style="25" customWidth="1"/>
    <col min="3" max="3" width="12.875" style="25" customWidth="1"/>
    <col min="4" max="4" width="12.875" style="24" customWidth="1"/>
    <col min="5" max="5" width="14.875" style="24" customWidth="1"/>
    <col min="6" max="6" width="14.25390625" style="24" customWidth="1"/>
    <col min="7" max="16384" width="9.00390625" style="26" customWidth="1"/>
  </cols>
  <sheetData>
    <row r="1" spans="1:6" ht="23.25" customHeight="1">
      <c r="A1" s="267" t="s">
        <v>127</v>
      </c>
      <c r="B1" s="267"/>
      <c r="C1" s="267"/>
      <c r="D1" s="267"/>
      <c r="E1" s="267"/>
      <c r="F1" s="267"/>
    </row>
    <row r="2" spans="1:4" ht="14.25">
      <c r="A2" s="280"/>
      <c r="B2" s="280"/>
      <c r="C2" s="280"/>
      <c r="D2" s="280"/>
    </row>
    <row r="3" spans="1:6" ht="14.25">
      <c r="A3" s="27" t="str">
        <f>'资产负债表'!A3</f>
        <v>编制单位：汨罗市城市建设投资开发有限公司</v>
      </c>
      <c r="B3" s="28"/>
      <c r="C3" s="28"/>
      <c r="D3" s="29" t="s">
        <v>8</v>
      </c>
      <c r="E3" s="281" t="s">
        <v>1</v>
      </c>
      <c r="F3" s="281"/>
    </row>
    <row r="4" spans="1:6" ht="15.75">
      <c r="A4" s="278" t="s">
        <v>128</v>
      </c>
      <c r="B4" s="278" t="s">
        <v>3</v>
      </c>
      <c r="C4" s="282" t="s">
        <v>222</v>
      </c>
      <c r="D4" s="283"/>
      <c r="E4" s="260" t="s">
        <v>223</v>
      </c>
      <c r="F4" s="261"/>
    </row>
    <row r="5" spans="1:6" ht="14.25">
      <c r="A5" s="279"/>
      <c r="B5" s="279"/>
      <c r="C5" s="30" t="s">
        <v>4</v>
      </c>
      <c r="D5" s="30" t="s">
        <v>5</v>
      </c>
      <c r="E5" s="31" t="s">
        <v>4</v>
      </c>
      <c r="F5" s="32" t="s">
        <v>5</v>
      </c>
    </row>
    <row r="6" spans="1:6" ht="15">
      <c r="A6" s="33" t="s">
        <v>129</v>
      </c>
      <c r="B6" s="34"/>
      <c r="C6" s="35"/>
      <c r="D6" s="36"/>
      <c r="E6" s="35"/>
      <c r="F6" s="37"/>
    </row>
    <row r="7" spans="1:6" ht="15">
      <c r="A7" s="38" t="s">
        <v>130</v>
      </c>
      <c r="B7" s="34"/>
      <c r="C7" s="35"/>
      <c r="D7" s="34"/>
      <c r="E7" s="35">
        <v>848949339</v>
      </c>
      <c r="F7" s="35">
        <v>821061940</v>
      </c>
    </row>
    <row r="8" spans="1:6" ht="15">
      <c r="A8" s="38" t="s">
        <v>131</v>
      </c>
      <c r="B8" s="34"/>
      <c r="C8" s="35"/>
      <c r="D8" s="34"/>
      <c r="E8" s="35"/>
      <c r="F8" s="35"/>
    </row>
    <row r="9" spans="1:6" ht="15">
      <c r="A9" s="38" t="s">
        <v>132</v>
      </c>
      <c r="B9" s="34" t="s">
        <v>8</v>
      </c>
      <c r="C9" s="35"/>
      <c r="D9" s="34"/>
      <c r="E9" s="35">
        <v>153605945.39</v>
      </c>
      <c r="F9" s="35">
        <v>151725060.27</v>
      </c>
    </row>
    <row r="10" spans="1:6" ht="15">
      <c r="A10" s="38" t="s">
        <v>133</v>
      </c>
      <c r="B10" s="34"/>
      <c r="C10" s="35">
        <f>SUM(C7:C9)</f>
        <v>0</v>
      </c>
      <c r="D10" s="35">
        <f>SUM(D7:D9)</f>
        <v>0</v>
      </c>
      <c r="E10" s="35">
        <f>SUM(E7:E9)</f>
        <v>1002555284.39</v>
      </c>
      <c r="F10" s="35">
        <f>SUM(F7:F9)</f>
        <v>972787000.27</v>
      </c>
    </row>
    <row r="11" spans="1:6" ht="15">
      <c r="A11" s="38" t="s">
        <v>134</v>
      </c>
      <c r="B11" s="34"/>
      <c r="C11" s="35"/>
      <c r="D11" s="34"/>
      <c r="E11" s="35">
        <v>1639052745.61</v>
      </c>
      <c r="F11" s="35">
        <v>1634248317.08</v>
      </c>
    </row>
    <row r="12" spans="1:6" ht="15">
      <c r="A12" s="38" t="s">
        <v>135</v>
      </c>
      <c r="B12" s="34"/>
      <c r="C12" s="35"/>
      <c r="D12" s="34"/>
      <c r="E12" s="35">
        <v>13218575.53</v>
      </c>
      <c r="F12" s="35">
        <v>1435616.53</v>
      </c>
    </row>
    <row r="13" spans="1:6" ht="15">
      <c r="A13" s="38" t="s">
        <v>136</v>
      </c>
      <c r="B13" s="34"/>
      <c r="C13" s="35"/>
      <c r="D13" s="34"/>
      <c r="E13" s="35">
        <v>4530893.5</v>
      </c>
      <c r="F13" s="35">
        <v>3003037.77</v>
      </c>
    </row>
    <row r="14" spans="1:6" ht="15">
      <c r="A14" s="38" t="s">
        <v>137</v>
      </c>
      <c r="B14" s="39"/>
      <c r="C14" s="35"/>
      <c r="D14" s="34"/>
      <c r="E14" s="35">
        <v>220837470.16</v>
      </c>
      <c r="F14" s="35">
        <v>209656654.72</v>
      </c>
    </row>
    <row r="15" spans="1:6" ht="15">
      <c r="A15" s="38" t="s">
        <v>138</v>
      </c>
      <c r="B15" s="34"/>
      <c r="C15" s="35">
        <f>SUM(C11:C14)</f>
        <v>0</v>
      </c>
      <c r="D15" s="35">
        <f>SUM(D11:D14)</f>
        <v>0</v>
      </c>
      <c r="E15" s="35">
        <f>SUM(E11:E14)</f>
        <v>1877639684.8</v>
      </c>
      <c r="F15" s="35">
        <f>SUM(F11:F14)</f>
        <v>1848343626.1</v>
      </c>
    </row>
    <row r="16" spans="1:6" ht="15.75">
      <c r="A16" s="33" t="s">
        <v>139</v>
      </c>
      <c r="B16" s="40"/>
      <c r="C16" s="35">
        <f>C10-C15</f>
        <v>0</v>
      </c>
      <c r="D16" s="35">
        <f>D10-D15</f>
        <v>0</v>
      </c>
      <c r="E16" s="35">
        <f>E10-E15</f>
        <v>-875084400.41</v>
      </c>
      <c r="F16" s="35">
        <f>F10-F15</f>
        <v>-875556625.8299999</v>
      </c>
    </row>
    <row r="17" spans="1:6" ht="15">
      <c r="A17" s="33" t="s">
        <v>140</v>
      </c>
      <c r="B17" s="34"/>
      <c r="C17" s="35"/>
      <c r="D17" s="41"/>
      <c r="E17" s="35"/>
      <c r="F17" s="42"/>
    </row>
    <row r="18" spans="1:6" ht="15.75">
      <c r="A18" s="38" t="s">
        <v>141</v>
      </c>
      <c r="B18" s="40"/>
      <c r="C18" s="35"/>
      <c r="D18" s="43"/>
      <c r="E18" s="35"/>
      <c r="F18" s="44"/>
    </row>
    <row r="19" spans="1:6" ht="15">
      <c r="A19" s="38" t="s">
        <v>142</v>
      </c>
      <c r="B19" s="34"/>
      <c r="C19" s="35"/>
      <c r="D19" s="34"/>
      <c r="E19" s="35"/>
      <c r="F19" s="35"/>
    </row>
    <row r="20" spans="1:6" ht="28.5">
      <c r="A20" s="45" t="s">
        <v>143</v>
      </c>
      <c r="B20" s="34"/>
      <c r="C20" s="35"/>
      <c r="D20" s="34"/>
      <c r="E20" s="35">
        <v>200</v>
      </c>
      <c r="F20" s="35">
        <v>200</v>
      </c>
    </row>
    <row r="21" spans="1:6" ht="15">
      <c r="A21" s="38" t="s">
        <v>144</v>
      </c>
      <c r="B21" s="34"/>
      <c r="C21" s="35"/>
      <c r="D21" s="34"/>
      <c r="E21" s="35"/>
      <c r="F21" s="35"/>
    </row>
    <row r="22" spans="1:6" ht="15">
      <c r="A22" s="38" t="s">
        <v>145</v>
      </c>
      <c r="B22" s="34"/>
      <c r="C22" s="35"/>
      <c r="D22" s="34"/>
      <c r="E22" s="35"/>
      <c r="F22" s="35"/>
    </row>
    <row r="23" spans="1:6" ht="15">
      <c r="A23" s="38" t="s">
        <v>146</v>
      </c>
      <c r="B23" s="34"/>
      <c r="C23" s="35">
        <f>SUM(C18:C22)</f>
        <v>0</v>
      </c>
      <c r="D23" s="35">
        <f>SUM(D18:D22)</f>
        <v>0</v>
      </c>
      <c r="E23" s="35">
        <f>SUM(E18:E22)</f>
        <v>200</v>
      </c>
      <c r="F23" s="35">
        <f>SUM(F18:F22)</f>
        <v>200</v>
      </c>
    </row>
    <row r="24" spans="1:6" ht="15">
      <c r="A24" s="46" t="s">
        <v>147</v>
      </c>
      <c r="B24" s="34"/>
      <c r="C24" s="35"/>
      <c r="D24" s="34"/>
      <c r="E24" s="35">
        <v>390760</v>
      </c>
      <c r="F24" s="35">
        <v>50100</v>
      </c>
    </row>
    <row r="25" spans="1:6" ht="15">
      <c r="A25" s="38" t="s">
        <v>148</v>
      </c>
      <c r="B25" s="34"/>
      <c r="C25" s="35"/>
      <c r="D25" s="34"/>
      <c r="E25" s="35">
        <v>120000000</v>
      </c>
      <c r="F25" s="35">
        <v>120000000</v>
      </c>
    </row>
    <row r="26" spans="1:6" ht="15">
      <c r="A26" s="38" t="s">
        <v>149</v>
      </c>
      <c r="B26" s="34"/>
      <c r="C26" s="35"/>
      <c r="D26" s="34"/>
      <c r="E26" s="35"/>
      <c r="F26" s="35"/>
    </row>
    <row r="27" spans="1:6" ht="15">
      <c r="A27" s="38" t="s">
        <v>150</v>
      </c>
      <c r="B27" s="34"/>
      <c r="C27" s="35"/>
      <c r="D27" s="34"/>
      <c r="E27" s="35"/>
      <c r="F27" s="35"/>
    </row>
    <row r="28" spans="1:6" ht="15.75">
      <c r="A28" s="38" t="s">
        <v>151</v>
      </c>
      <c r="B28" s="40"/>
      <c r="C28" s="35">
        <f>SUM(C24:C27)</f>
        <v>0</v>
      </c>
      <c r="D28" s="35">
        <f>SUM(D24:D27)</f>
        <v>0</v>
      </c>
      <c r="E28" s="35">
        <f>SUM(E24:E27)</f>
        <v>120390760</v>
      </c>
      <c r="F28" s="35">
        <f>SUM(F24:F27)</f>
        <v>120050100</v>
      </c>
    </row>
    <row r="29" spans="1:6" ht="15">
      <c r="A29" s="33" t="s">
        <v>152</v>
      </c>
      <c r="B29" s="34"/>
      <c r="C29" s="35">
        <f>C23-C28</f>
        <v>0</v>
      </c>
      <c r="D29" s="35">
        <f>D23-D28</f>
        <v>0</v>
      </c>
      <c r="E29" s="35">
        <f>E23-E28</f>
        <v>-120390560</v>
      </c>
      <c r="F29" s="35">
        <f>F23-F28</f>
        <v>-120049900</v>
      </c>
    </row>
    <row r="30" spans="1:6" ht="15.75">
      <c r="A30" s="33" t="s">
        <v>153</v>
      </c>
      <c r="B30" s="40"/>
      <c r="C30" s="35"/>
      <c r="D30" s="43"/>
      <c r="E30" s="35"/>
      <c r="F30" s="44"/>
    </row>
    <row r="31" spans="1:6" ht="15">
      <c r="A31" s="38" t="s">
        <v>154</v>
      </c>
      <c r="B31" s="34"/>
      <c r="C31" s="35"/>
      <c r="D31" s="34"/>
      <c r="E31" s="35">
        <v>220000000</v>
      </c>
      <c r="F31" s="35">
        <v>220000000</v>
      </c>
    </row>
    <row r="32" spans="1:6" ht="15">
      <c r="A32" s="46" t="s">
        <v>155</v>
      </c>
      <c r="B32" s="34"/>
      <c r="C32" s="35"/>
      <c r="D32" s="34"/>
      <c r="E32" s="35"/>
      <c r="F32" s="35"/>
    </row>
    <row r="33" spans="1:6" ht="15">
      <c r="A33" s="38" t="s">
        <v>156</v>
      </c>
      <c r="B33" s="34"/>
      <c r="C33" s="35"/>
      <c r="D33" s="34"/>
      <c r="E33" s="35">
        <v>743400000</v>
      </c>
      <c r="F33" s="35">
        <v>743400000</v>
      </c>
    </row>
    <row r="34" spans="1:6" ht="15">
      <c r="A34" s="38" t="s">
        <v>157</v>
      </c>
      <c r="B34" s="34"/>
      <c r="C34" s="35"/>
      <c r="D34" s="34"/>
      <c r="E34" s="35">
        <v>1100000000</v>
      </c>
      <c r="F34" s="35">
        <v>1100000000</v>
      </c>
    </row>
    <row r="35" spans="1:6" ht="15">
      <c r="A35" s="38" t="s">
        <v>158</v>
      </c>
      <c r="B35" s="34"/>
      <c r="C35" s="35"/>
      <c r="D35" s="34"/>
      <c r="E35" s="35">
        <v>700433907.11</v>
      </c>
      <c r="F35" s="35">
        <v>700433907.11</v>
      </c>
    </row>
    <row r="36" spans="1:6" ht="15">
      <c r="A36" s="38" t="s">
        <v>159</v>
      </c>
      <c r="B36" s="34"/>
      <c r="C36" s="35">
        <f>SUM(C31:C35)-C32</f>
        <v>0</v>
      </c>
      <c r="D36" s="35">
        <f>SUM(D31:D35)-D32</f>
        <v>0</v>
      </c>
      <c r="E36" s="35">
        <f>SUM(E31:E35)-E32</f>
        <v>2763833907.11</v>
      </c>
      <c r="F36" s="35">
        <f>SUM(F31:F35)-F32</f>
        <v>2763833907.11</v>
      </c>
    </row>
    <row r="37" spans="1:6" ht="15">
      <c r="A37" s="38" t="s">
        <v>160</v>
      </c>
      <c r="B37" s="34"/>
      <c r="C37" s="35"/>
      <c r="D37" s="34"/>
      <c r="E37" s="35">
        <v>381800000</v>
      </c>
      <c r="F37" s="35">
        <v>381800000</v>
      </c>
    </row>
    <row r="38" spans="1:6" ht="15">
      <c r="A38" s="38" t="s">
        <v>161</v>
      </c>
      <c r="B38" s="34"/>
      <c r="C38" s="35"/>
      <c r="D38" s="34"/>
      <c r="E38" s="35">
        <v>15005189.66</v>
      </c>
      <c r="F38" s="35">
        <v>15005189.66</v>
      </c>
    </row>
    <row r="39" spans="1:6" ht="15">
      <c r="A39" s="38" t="s">
        <v>162</v>
      </c>
      <c r="B39" s="34"/>
      <c r="C39" s="35"/>
      <c r="D39" s="35"/>
      <c r="E39" s="34"/>
      <c r="F39" s="35"/>
    </row>
    <row r="40" spans="1:6" ht="15">
      <c r="A40" s="38" t="s">
        <v>163</v>
      </c>
      <c r="B40" s="34"/>
      <c r="C40" s="35"/>
      <c r="D40" s="41"/>
      <c r="E40" s="35">
        <v>140607716.32</v>
      </c>
      <c r="F40" s="116">
        <v>139374967.03</v>
      </c>
    </row>
    <row r="41" spans="1:6" ht="15">
      <c r="A41" s="38" t="s">
        <v>164</v>
      </c>
      <c r="B41" s="34"/>
      <c r="C41" s="35">
        <f>SUM(C37:C40)-C39</f>
        <v>0</v>
      </c>
      <c r="D41" s="35">
        <f>SUM(D37:D40)-D39</f>
        <v>0</v>
      </c>
      <c r="E41" s="35">
        <f>SUM(E37:E40)-E39</f>
        <v>537412905.98</v>
      </c>
      <c r="F41" s="35">
        <f>SUM(F37:F40)-F39</f>
        <v>536180156.69000006</v>
      </c>
    </row>
    <row r="42" spans="1:6" ht="15">
      <c r="A42" s="33" t="s">
        <v>165</v>
      </c>
      <c r="B42" s="34"/>
      <c r="C42" s="35">
        <f>C36-C41</f>
        <v>0</v>
      </c>
      <c r="D42" s="35">
        <f>D36-D41</f>
        <v>0</v>
      </c>
      <c r="E42" s="35">
        <f>E36-E41</f>
        <v>2226421001.13</v>
      </c>
      <c r="F42" s="35">
        <f>F36-F41</f>
        <v>2227653750.42</v>
      </c>
    </row>
    <row r="43" spans="1:6" ht="15.75">
      <c r="A43" s="33" t="s">
        <v>166</v>
      </c>
      <c r="B43" s="40"/>
      <c r="C43" s="47"/>
      <c r="D43" s="48"/>
      <c r="E43" s="47"/>
      <c r="F43" s="49"/>
    </row>
    <row r="44" spans="1:6" ht="15">
      <c r="A44" s="33" t="s">
        <v>167</v>
      </c>
      <c r="B44" s="34"/>
      <c r="C44" s="35"/>
      <c r="D44" s="41"/>
      <c r="E44" s="35">
        <f>E16+E29+E42</f>
        <v>1230946040.7200003</v>
      </c>
      <c r="F44" s="116">
        <f>F16+F29+F42</f>
        <v>1232047224.5900002</v>
      </c>
    </row>
    <row r="45" spans="1:6" ht="15">
      <c r="A45" s="38" t="s">
        <v>168</v>
      </c>
      <c r="B45" s="34"/>
      <c r="C45" s="35"/>
      <c r="D45" s="34"/>
      <c r="E45" s="35">
        <v>55127531.33</v>
      </c>
      <c r="F45" s="35">
        <v>52232582.25</v>
      </c>
    </row>
    <row r="46" spans="1:6" ht="15">
      <c r="A46" s="50" t="s">
        <v>169</v>
      </c>
      <c r="B46" s="51"/>
      <c r="C46" s="52">
        <f>C44+C45</f>
        <v>0</v>
      </c>
      <c r="D46" s="52">
        <f>D44+D45</f>
        <v>0</v>
      </c>
      <c r="E46" s="52">
        <f>E44+E45</f>
        <v>1286073572.0500002</v>
      </c>
      <c r="F46" s="52">
        <f>F44+F45</f>
        <v>1284279806.8400002</v>
      </c>
    </row>
    <row r="47" spans="1:6" ht="14.25">
      <c r="A47" s="53"/>
      <c r="D47" s="54"/>
      <c r="E47" s="25"/>
      <c r="F47" s="54"/>
    </row>
    <row r="48" spans="1:6" ht="14.25">
      <c r="A48" s="284" t="s">
        <v>170</v>
      </c>
      <c r="B48" s="284"/>
      <c r="C48" s="284"/>
      <c r="D48" s="55"/>
      <c r="E48" s="56" t="s">
        <v>44</v>
      </c>
      <c r="F48" s="27"/>
    </row>
  </sheetData>
  <sheetProtection/>
  <mergeCells count="8">
    <mergeCell ref="A1:F1"/>
    <mergeCell ref="A2:D2"/>
    <mergeCell ref="E3:F3"/>
    <mergeCell ref="C4:D4"/>
    <mergeCell ref="E4:F4"/>
    <mergeCell ref="A48:C48"/>
    <mergeCell ref="A4:A5"/>
    <mergeCell ref="B4:B5"/>
  </mergeCells>
  <printOptions horizontalCentered="1"/>
  <pageMargins left="0.35433070866141736" right="0.3937007874015748" top="0.7874015748031497" bottom="0.7874015748031497" header="0.5118110236220472" footer="0.5118110236220472"/>
  <pageSetup horizontalDpi="600" verticalDpi="600" orientation="portrait" paperSize="9" scale="80"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1:P37"/>
  <sheetViews>
    <sheetView view="pageBreakPreview" zoomScale="70" zoomScaleNormal="85" zoomScaleSheetLayoutView="70" zoomScalePageLayoutView="0" workbookViewId="0" topLeftCell="A1">
      <selection activeCell="I27" sqref="I27"/>
    </sheetView>
  </sheetViews>
  <sheetFormatPr defaultColWidth="9.00390625" defaultRowHeight="15.75"/>
  <cols>
    <col min="1" max="1" width="51.75390625" style="1" customWidth="1"/>
    <col min="2" max="2" width="14.25390625" style="1" customWidth="1"/>
    <col min="3" max="3" width="7.375" style="1" customWidth="1"/>
    <col min="4" max="4" width="7.50390625" style="1" customWidth="1"/>
    <col min="5" max="5" width="7.125" style="1" customWidth="1"/>
    <col min="6" max="6" width="16.875" style="1" customWidth="1"/>
    <col min="7" max="9" width="11.00390625" style="1" customWidth="1"/>
    <col min="10" max="10" width="15.25390625" style="1" customWidth="1"/>
    <col min="11" max="11" width="16.125" style="1" customWidth="1"/>
    <col min="12" max="12" width="11.00390625" style="1" customWidth="1"/>
    <col min="13" max="13" width="17.875" style="1" customWidth="1"/>
    <col min="14" max="14" width="11.00390625" style="1" customWidth="1"/>
    <col min="15" max="15" width="17.00390625" style="1" customWidth="1"/>
    <col min="16" max="240" width="9.00390625" style="1" customWidth="1"/>
  </cols>
  <sheetData>
    <row r="1" spans="1:15" ht="20.25">
      <c r="A1" s="23"/>
      <c r="B1" s="285" t="s">
        <v>171</v>
      </c>
      <c r="C1" s="285"/>
      <c r="D1" s="285"/>
      <c r="E1" s="285"/>
      <c r="F1" s="285"/>
      <c r="G1" s="285"/>
      <c r="H1" s="285"/>
      <c r="I1" s="285"/>
      <c r="J1" s="285"/>
      <c r="K1" s="285"/>
      <c r="L1" s="285"/>
      <c r="M1" s="285"/>
      <c r="N1" s="285"/>
      <c r="O1" s="285"/>
    </row>
    <row r="2" spans="1:15" ht="18.75" customHeight="1">
      <c r="A2" s="117" t="str">
        <f>'资产负债表'!A3</f>
        <v>编制单位：汨罗市城市建设投资开发有限公司</v>
      </c>
      <c r="B2" s="2"/>
      <c r="C2" s="2"/>
      <c r="D2" s="2"/>
      <c r="E2" s="2"/>
      <c r="F2" s="2"/>
      <c r="G2" s="2"/>
      <c r="H2" s="2"/>
      <c r="I2" s="2"/>
      <c r="J2" s="2"/>
      <c r="K2" s="2"/>
      <c r="L2" s="2"/>
      <c r="M2" s="2"/>
      <c r="N2" s="2"/>
      <c r="O2" s="16" t="s">
        <v>1</v>
      </c>
    </row>
    <row r="3" spans="1:15" s="21" customFormat="1" ht="19.5" customHeight="1">
      <c r="A3" s="291" t="s">
        <v>172</v>
      </c>
      <c r="B3" s="286" t="s">
        <v>222</v>
      </c>
      <c r="C3" s="287"/>
      <c r="D3" s="287"/>
      <c r="E3" s="287"/>
      <c r="F3" s="288"/>
      <c r="G3" s="288"/>
      <c r="H3" s="288"/>
      <c r="I3" s="288"/>
      <c r="J3" s="288"/>
      <c r="K3" s="288"/>
      <c r="L3" s="288"/>
      <c r="M3" s="288"/>
      <c r="N3" s="288"/>
      <c r="O3" s="288"/>
    </row>
    <row r="4" spans="1:15" s="21" customFormat="1" ht="19.5" customHeight="1">
      <c r="A4" s="292"/>
      <c r="B4" s="289" t="s">
        <v>173</v>
      </c>
      <c r="C4" s="286"/>
      <c r="D4" s="286"/>
      <c r="E4" s="286"/>
      <c r="F4" s="286"/>
      <c r="G4" s="286"/>
      <c r="H4" s="286"/>
      <c r="I4" s="286"/>
      <c r="J4" s="286"/>
      <c r="K4" s="286"/>
      <c r="L4" s="286"/>
      <c r="M4" s="286"/>
      <c r="N4" s="294" t="s">
        <v>174</v>
      </c>
      <c r="O4" s="299" t="s">
        <v>175</v>
      </c>
    </row>
    <row r="5" spans="1:15" s="21" customFormat="1" ht="22.5" customHeight="1">
      <c r="A5" s="292"/>
      <c r="B5" s="290" t="s">
        <v>176</v>
      </c>
      <c r="C5" s="290" t="s">
        <v>177</v>
      </c>
      <c r="D5" s="290"/>
      <c r="E5" s="290"/>
      <c r="F5" s="290" t="s">
        <v>178</v>
      </c>
      <c r="G5" s="290" t="s">
        <v>179</v>
      </c>
      <c r="H5" s="295" t="s">
        <v>180</v>
      </c>
      <c r="I5" s="297" t="s">
        <v>181</v>
      </c>
      <c r="J5" s="290" t="s">
        <v>182</v>
      </c>
      <c r="K5" s="290" t="s">
        <v>183</v>
      </c>
      <c r="L5" s="290" t="s">
        <v>184</v>
      </c>
      <c r="M5" s="290" t="s">
        <v>185</v>
      </c>
      <c r="N5" s="294"/>
      <c r="O5" s="300"/>
    </row>
    <row r="6" spans="1:15" s="22" customFormat="1" ht="22.5" customHeight="1">
      <c r="A6" s="293"/>
      <c r="B6" s="294"/>
      <c r="C6" s="3" t="s">
        <v>186</v>
      </c>
      <c r="D6" s="3" t="s">
        <v>187</v>
      </c>
      <c r="E6" s="3" t="s">
        <v>184</v>
      </c>
      <c r="F6" s="294"/>
      <c r="G6" s="294"/>
      <c r="H6" s="296"/>
      <c r="I6" s="298"/>
      <c r="J6" s="294"/>
      <c r="K6" s="294"/>
      <c r="L6" s="294"/>
      <c r="M6" s="294"/>
      <c r="N6" s="294"/>
      <c r="O6" s="301"/>
    </row>
    <row r="7" spans="1:15" ht="15.75">
      <c r="A7" s="4" t="s">
        <v>188</v>
      </c>
      <c r="B7" s="5">
        <f>'合并所有者权益变动表-2'!B33</f>
        <v>88000000</v>
      </c>
      <c r="C7" s="6"/>
      <c r="D7" s="6"/>
      <c r="E7" s="6"/>
      <c r="F7" s="6">
        <f>'合并所有者权益变动表-2'!F33</f>
        <v>5557627443.55</v>
      </c>
      <c r="G7" s="5"/>
      <c r="H7" s="7"/>
      <c r="I7" s="5"/>
      <c r="J7" s="5">
        <f>'合并所有者权益变动表-2'!J33</f>
        <v>17902308.21</v>
      </c>
      <c r="K7" s="5">
        <f>'合并所有者权益变动表-2'!K33</f>
        <v>139371985.02999985</v>
      </c>
      <c r="L7" s="5"/>
      <c r="M7" s="5">
        <f>B7+C7+D7+E7+F7-G7+H7+I7+J7+K7+L7</f>
        <v>5802901736.79</v>
      </c>
      <c r="N7" s="5">
        <f>'合并所有者权益变动表-2'!N33</f>
        <v>0</v>
      </c>
      <c r="O7" s="7">
        <f>M7+N7</f>
        <v>5802901736.79</v>
      </c>
    </row>
    <row r="8" spans="1:15" ht="15.75">
      <c r="A8" s="8" t="s">
        <v>189</v>
      </c>
      <c r="B8" s="5"/>
      <c r="C8" s="6"/>
      <c r="D8" s="6"/>
      <c r="E8" s="6"/>
      <c r="F8" s="6"/>
      <c r="G8" s="5"/>
      <c r="H8" s="9"/>
      <c r="I8" s="7"/>
      <c r="J8" s="5"/>
      <c r="K8" s="5"/>
      <c r="L8" s="5"/>
      <c r="M8" s="5">
        <f aca="true" t="shared" si="0" ref="M8:M33">B8+C8+D8+E8+F8-G8+H8+I8+J8+K8+L8</f>
        <v>0</v>
      </c>
      <c r="N8" s="5"/>
      <c r="O8" s="7">
        <f aca="true" t="shared" si="1" ref="O8:O33">M8+N8</f>
        <v>0</v>
      </c>
    </row>
    <row r="9" spans="1:16" ht="15.75">
      <c r="A9" s="8" t="s">
        <v>190</v>
      </c>
      <c r="B9" s="5"/>
      <c r="C9" s="6"/>
      <c r="D9" s="6"/>
      <c r="E9" s="6"/>
      <c r="F9" s="6"/>
      <c r="G9" s="5"/>
      <c r="H9" s="9"/>
      <c r="I9" s="7"/>
      <c r="J9" s="5"/>
      <c r="K9" s="5"/>
      <c r="L9" s="5"/>
      <c r="M9" s="5">
        <f t="shared" si="0"/>
        <v>0</v>
      </c>
      <c r="N9" s="5"/>
      <c r="O9" s="7">
        <f t="shared" si="1"/>
        <v>0</v>
      </c>
      <c r="P9" s="21"/>
    </row>
    <row r="10" spans="1:16" ht="15.75">
      <c r="A10" s="10" t="s">
        <v>191</v>
      </c>
      <c r="B10" s="5"/>
      <c r="C10" s="6"/>
      <c r="D10" s="6"/>
      <c r="E10" s="6"/>
      <c r="F10" s="6"/>
      <c r="G10" s="5"/>
      <c r="H10" s="9"/>
      <c r="I10" s="7"/>
      <c r="J10" s="5"/>
      <c r="K10" s="5"/>
      <c r="L10" s="5"/>
      <c r="M10" s="5">
        <f t="shared" si="0"/>
        <v>0</v>
      </c>
      <c r="N10" s="5"/>
      <c r="O10" s="7">
        <f t="shared" si="1"/>
        <v>0</v>
      </c>
      <c r="P10" s="21"/>
    </row>
    <row r="11" spans="1:16" ht="15.75">
      <c r="A11" s="10" t="s">
        <v>192</v>
      </c>
      <c r="B11" s="5"/>
      <c r="C11" s="6"/>
      <c r="D11" s="6"/>
      <c r="E11" s="6"/>
      <c r="F11" s="6"/>
      <c r="G11" s="5"/>
      <c r="H11" s="9"/>
      <c r="I11" s="7"/>
      <c r="J11" s="5"/>
      <c r="K11" s="5"/>
      <c r="L11" s="5"/>
      <c r="M11" s="5">
        <f t="shared" si="0"/>
        <v>0</v>
      </c>
      <c r="N11" s="5"/>
      <c r="O11" s="7">
        <f t="shared" si="1"/>
        <v>0</v>
      </c>
      <c r="P11" s="21"/>
    </row>
    <row r="12" spans="1:16" ht="15.75">
      <c r="A12" s="4" t="s">
        <v>193</v>
      </c>
      <c r="B12" s="5">
        <f>B7+B8+B9+B10+B11</f>
        <v>88000000</v>
      </c>
      <c r="C12" s="5">
        <f aca="true" t="shared" si="2" ref="C12:K12">C7+C8+C9+C10+C11</f>
        <v>0</v>
      </c>
      <c r="D12" s="5">
        <f t="shared" si="2"/>
        <v>0</v>
      </c>
      <c r="E12" s="5">
        <f t="shared" si="2"/>
        <v>0</v>
      </c>
      <c r="F12" s="5">
        <f t="shared" si="2"/>
        <v>5557627443.55</v>
      </c>
      <c r="G12" s="5">
        <f t="shared" si="2"/>
        <v>0</v>
      </c>
      <c r="H12" s="5">
        <f t="shared" si="2"/>
        <v>0</v>
      </c>
      <c r="I12" s="5">
        <f t="shared" si="2"/>
        <v>0</v>
      </c>
      <c r="J12" s="5">
        <f t="shared" si="2"/>
        <v>17902308.21</v>
      </c>
      <c r="K12" s="5">
        <f t="shared" si="2"/>
        <v>139371985.02999985</v>
      </c>
      <c r="L12" s="5"/>
      <c r="M12" s="5">
        <f t="shared" si="0"/>
        <v>5802901736.79</v>
      </c>
      <c r="N12" s="5">
        <f>N7+N8+N9+N10+N11</f>
        <v>0</v>
      </c>
      <c r="O12" s="7">
        <f t="shared" si="1"/>
        <v>5802901736.79</v>
      </c>
      <c r="P12" s="21"/>
    </row>
    <row r="13" spans="1:16" ht="18" customHeight="1">
      <c r="A13" s="11" t="s">
        <v>194</v>
      </c>
      <c r="B13" s="5">
        <f>B14+B15+B20+B24+B29+B32</f>
        <v>15790000</v>
      </c>
      <c r="C13" s="5">
        <f aca="true" t="shared" si="3" ref="C13:K13">C14+C15+C20+C24+C29+C32</f>
        <v>0</v>
      </c>
      <c r="D13" s="5">
        <f t="shared" si="3"/>
        <v>0</v>
      </c>
      <c r="E13" s="5">
        <f t="shared" si="3"/>
        <v>0</v>
      </c>
      <c r="F13" s="5">
        <f t="shared" si="3"/>
        <v>1369491690</v>
      </c>
      <c r="G13" s="5">
        <f t="shared" si="3"/>
        <v>0</v>
      </c>
      <c r="H13" s="5">
        <f t="shared" si="3"/>
        <v>0</v>
      </c>
      <c r="I13" s="5">
        <f t="shared" si="3"/>
        <v>0</v>
      </c>
      <c r="J13" s="5">
        <f t="shared" si="3"/>
        <v>16292968.86</v>
      </c>
      <c r="K13" s="5">
        <f t="shared" si="3"/>
        <v>158151630.8199998</v>
      </c>
      <c r="L13" s="5"/>
      <c r="M13" s="5">
        <f t="shared" si="0"/>
        <v>1559726289.6799998</v>
      </c>
      <c r="N13" s="5">
        <f>N14+N15+N20+N24+N29+N32</f>
        <v>0</v>
      </c>
      <c r="O13" s="7">
        <f t="shared" si="1"/>
        <v>1559726289.6799998</v>
      </c>
      <c r="P13" s="21"/>
    </row>
    <row r="14" spans="1:16" ht="15.75">
      <c r="A14" s="8" t="s">
        <v>195</v>
      </c>
      <c r="B14" s="5"/>
      <c r="C14" s="6"/>
      <c r="D14" s="6"/>
      <c r="E14" s="6"/>
      <c r="F14" s="6"/>
      <c r="G14" s="5"/>
      <c r="H14" s="9"/>
      <c r="I14" s="7"/>
      <c r="J14" s="5"/>
      <c r="K14" s="5">
        <f>'利润表'!C36</f>
        <v>174444599.67999983</v>
      </c>
      <c r="L14" s="5"/>
      <c r="M14" s="5">
        <f t="shared" si="0"/>
        <v>174444599.67999983</v>
      </c>
      <c r="N14" s="5">
        <f>'利润表'!C25</f>
        <v>0</v>
      </c>
      <c r="O14" s="7">
        <f t="shared" si="1"/>
        <v>174444599.67999983</v>
      </c>
      <c r="P14" s="21"/>
    </row>
    <row r="15" spans="1:16" ht="15.75">
      <c r="A15" s="10" t="s">
        <v>196</v>
      </c>
      <c r="B15" s="5">
        <f>B16+B17+B18+B19</f>
        <v>15790000</v>
      </c>
      <c r="C15" s="5">
        <f aca="true" t="shared" si="4" ref="C15:K15">C16+C17+C18+C19</f>
        <v>0</v>
      </c>
      <c r="D15" s="5">
        <f t="shared" si="4"/>
        <v>0</v>
      </c>
      <c r="E15" s="5">
        <f t="shared" si="4"/>
        <v>0</v>
      </c>
      <c r="F15" s="5">
        <f t="shared" si="4"/>
        <v>1369491690</v>
      </c>
      <c r="G15" s="5">
        <f t="shared" si="4"/>
        <v>0</v>
      </c>
      <c r="H15" s="5">
        <f t="shared" si="4"/>
        <v>0</v>
      </c>
      <c r="I15" s="5">
        <f t="shared" si="4"/>
        <v>0</v>
      </c>
      <c r="J15" s="5">
        <f t="shared" si="4"/>
        <v>0</v>
      </c>
      <c r="K15" s="5">
        <f t="shared" si="4"/>
        <v>0</v>
      </c>
      <c r="L15" s="5"/>
      <c r="M15" s="5">
        <f t="shared" si="0"/>
        <v>1385281690</v>
      </c>
      <c r="N15" s="5">
        <f>N16+N17+N18+N19</f>
        <v>0</v>
      </c>
      <c r="O15" s="7">
        <f t="shared" si="1"/>
        <v>1385281690</v>
      </c>
      <c r="P15" s="21"/>
    </row>
    <row r="16" spans="1:16" ht="15.75">
      <c r="A16" s="10" t="s">
        <v>197</v>
      </c>
      <c r="B16" s="5"/>
      <c r="C16" s="6"/>
      <c r="D16" s="6"/>
      <c r="E16" s="6"/>
      <c r="F16" s="6">
        <f>'母公司所有者权益变动表-1'!F14</f>
        <v>1160281690</v>
      </c>
      <c r="G16" s="5"/>
      <c r="H16" s="9"/>
      <c r="I16" s="7"/>
      <c r="J16" s="5"/>
      <c r="K16" s="5"/>
      <c r="L16" s="5"/>
      <c r="M16" s="5">
        <f t="shared" si="0"/>
        <v>1160281690</v>
      </c>
      <c r="N16" s="5"/>
      <c r="O16" s="7">
        <f t="shared" si="1"/>
        <v>1160281690</v>
      </c>
      <c r="P16" s="21"/>
    </row>
    <row r="17" spans="1:16" ht="15.75">
      <c r="A17" s="10" t="s">
        <v>198</v>
      </c>
      <c r="B17" s="5"/>
      <c r="C17" s="6"/>
      <c r="D17" s="6"/>
      <c r="E17" s="6"/>
      <c r="F17" s="6"/>
      <c r="G17" s="5"/>
      <c r="H17" s="9"/>
      <c r="I17" s="7"/>
      <c r="J17" s="5"/>
      <c r="K17" s="5"/>
      <c r="L17" s="5"/>
      <c r="M17" s="5">
        <f t="shared" si="0"/>
        <v>0</v>
      </c>
      <c r="N17" s="5"/>
      <c r="O17" s="7">
        <f t="shared" si="1"/>
        <v>0</v>
      </c>
      <c r="P17" s="21"/>
    </row>
    <row r="18" spans="1:16" ht="15.75">
      <c r="A18" s="10" t="s">
        <v>199</v>
      </c>
      <c r="B18" s="5"/>
      <c r="C18" s="6"/>
      <c r="D18" s="6"/>
      <c r="E18" s="6"/>
      <c r="F18" s="6"/>
      <c r="G18" s="5"/>
      <c r="H18" s="9"/>
      <c r="I18" s="7"/>
      <c r="J18" s="5"/>
      <c r="K18" s="5"/>
      <c r="L18" s="5"/>
      <c r="M18" s="5">
        <f t="shared" si="0"/>
        <v>0</v>
      </c>
      <c r="N18" s="5"/>
      <c r="O18" s="7">
        <f t="shared" si="1"/>
        <v>0</v>
      </c>
      <c r="P18" s="21"/>
    </row>
    <row r="19" spans="1:16" ht="15.75">
      <c r="A19" s="10" t="s">
        <v>200</v>
      </c>
      <c r="B19" s="5">
        <f>'母公司所有者权益变动表-1'!B17</f>
        <v>15790000</v>
      </c>
      <c r="C19" s="6"/>
      <c r="D19" s="6"/>
      <c r="E19" s="6"/>
      <c r="F19" s="6">
        <f>'母公司所有者权益变动表-1'!F17</f>
        <v>209210000</v>
      </c>
      <c r="G19" s="5"/>
      <c r="H19" s="9"/>
      <c r="I19" s="7"/>
      <c r="J19" s="5"/>
      <c r="K19" s="5"/>
      <c r="L19" s="5"/>
      <c r="M19" s="5">
        <f t="shared" si="0"/>
        <v>225000000</v>
      </c>
      <c r="N19" s="5"/>
      <c r="O19" s="7">
        <f t="shared" si="1"/>
        <v>225000000</v>
      </c>
      <c r="P19" s="21"/>
    </row>
    <row r="20" spans="1:16" ht="15.75">
      <c r="A20" s="10" t="s">
        <v>201</v>
      </c>
      <c r="B20" s="5">
        <f>SUM(B21:B23)</f>
        <v>0</v>
      </c>
      <c r="C20" s="5">
        <f aca="true" t="shared" si="5" ref="C20:K20">SUM(C21:C23)</f>
        <v>0</v>
      </c>
      <c r="D20" s="5">
        <f t="shared" si="5"/>
        <v>0</v>
      </c>
      <c r="E20" s="5">
        <f t="shared" si="5"/>
        <v>0</v>
      </c>
      <c r="F20" s="5">
        <f t="shared" si="5"/>
        <v>0</v>
      </c>
      <c r="G20" s="5">
        <f t="shared" si="5"/>
        <v>0</v>
      </c>
      <c r="H20" s="5">
        <f t="shared" si="5"/>
        <v>0</v>
      </c>
      <c r="I20" s="5">
        <f t="shared" si="5"/>
        <v>0</v>
      </c>
      <c r="J20" s="5">
        <f t="shared" si="5"/>
        <v>16292968.86</v>
      </c>
      <c r="K20" s="5">
        <f t="shared" si="5"/>
        <v>-16292968.86</v>
      </c>
      <c r="L20" s="5"/>
      <c r="M20" s="5">
        <f t="shared" si="0"/>
        <v>0</v>
      </c>
      <c r="N20" s="5">
        <f>SUM(N21:N23)</f>
        <v>0</v>
      </c>
      <c r="O20" s="7">
        <f t="shared" si="1"/>
        <v>0</v>
      </c>
      <c r="P20" s="21"/>
    </row>
    <row r="21" spans="1:16" ht="15.75">
      <c r="A21" s="10" t="s">
        <v>202</v>
      </c>
      <c r="B21" s="5"/>
      <c r="C21" s="6"/>
      <c r="D21" s="6"/>
      <c r="E21" s="6"/>
      <c r="F21" s="6"/>
      <c r="G21" s="5"/>
      <c r="H21" s="9"/>
      <c r="I21" s="7"/>
      <c r="J21" s="5">
        <f>'资产负债表续'!C45-'资产负债表续'!E45</f>
        <v>16292968.86</v>
      </c>
      <c r="K21" s="5">
        <f>-J21</f>
        <v>-16292968.86</v>
      </c>
      <c r="L21" s="5"/>
      <c r="M21" s="5">
        <f t="shared" si="0"/>
        <v>0</v>
      </c>
      <c r="N21" s="5"/>
      <c r="O21" s="7">
        <f t="shared" si="1"/>
        <v>0</v>
      </c>
      <c r="P21" s="21"/>
    </row>
    <row r="22" spans="1:16" ht="15.75">
      <c r="A22" s="10" t="s">
        <v>203</v>
      </c>
      <c r="B22" s="5"/>
      <c r="C22" s="6"/>
      <c r="D22" s="6"/>
      <c r="E22" s="6"/>
      <c r="F22" s="6"/>
      <c r="G22" s="5"/>
      <c r="H22" s="9"/>
      <c r="I22" s="7"/>
      <c r="J22" s="5"/>
      <c r="K22" s="5"/>
      <c r="L22" s="5"/>
      <c r="M22" s="5">
        <f t="shared" si="0"/>
        <v>0</v>
      </c>
      <c r="N22" s="5"/>
      <c r="O22" s="7">
        <f t="shared" si="1"/>
        <v>0</v>
      </c>
      <c r="P22" s="21"/>
    </row>
    <row r="23" spans="1:16" ht="15.75">
      <c r="A23" s="10" t="s">
        <v>204</v>
      </c>
      <c r="B23" s="5"/>
      <c r="C23" s="6"/>
      <c r="D23" s="6"/>
      <c r="E23" s="6"/>
      <c r="F23" s="6"/>
      <c r="G23" s="5"/>
      <c r="H23" s="9"/>
      <c r="I23" s="7"/>
      <c r="J23" s="5"/>
      <c r="K23" s="5"/>
      <c r="L23" s="5"/>
      <c r="M23" s="5">
        <f t="shared" si="0"/>
        <v>0</v>
      </c>
      <c r="N23" s="5"/>
      <c r="O23" s="7">
        <f t="shared" si="1"/>
        <v>0</v>
      </c>
      <c r="P23" s="21"/>
    </row>
    <row r="24" spans="1:16" ht="15.75">
      <c r="A24" s="10" t="s">
        <v>205</v>
      </c>
      <c r="B24" s="5">
        <f>SUM(B25:B28)</f>
        <v>0</v>
      </c>
      <c r="C24" s="5">
        <f aca="true" t="shared" si="6" ref="C24:K24">SUM(C25:C28)</f>
        <v>0</v>
      </c>
      <c r="D24" s="5">
        <f t="shared" si="6"/>
        <v>0</v>
      </c>
      <c r="E24" s="5">
        <f t="shared" si="6"/>
        <v>0</v>
      </c>
      <c r="F24" s="5">
        <f t="shared" si="6"/>
        <v>0</v>
      </c>
      <c r="G24" s="5">
        <f t="shared" si="6"/>
        <v>0</v>
      </c>
      <c r="H24" s="5">
        <f t="shared" si="6"/>
        <v>0</v>
      </c>
      <c r="I24" s="5">
        <f t="shared" si="6"/>
        <v>0</v>
      </c>
      <c r="J24" s="5">
        <f t="shared" si="6"/>
        <v>0</v>
      </c>
      <c r="K24" s="5">
        <f t="shared" si="6"/>
        <v>0</v>
      </c>
      <c r="L24" s="5"/>
      <c r="M24" s="5">
        <f t="shared" si="0"/>
        <v>0</v>
      </c>
      <c r="N24" s="5">
        <f>SUM(N25:N28)</f>
        <v>0</v>
      </c>
      <c r="O24" s="7">
        <f t="shared" si="1"/>
        <v>0</v>
      </c>
      <c r="P24" s="21"/>
    </row>
    <row r="25" spans="1:16" ht="15.75">
      <c r="A25" s="10" t="s">
        <v>206</v>
      </c>
      <c r="B25" s="5"/>
      <c r="C25" s="6"/>
      <c r="D25" s="6"/>
      <c r="E25" s="6"/>
      <c r="F25" s="6"/>
      <c r="G25" s="5"/>
      <c r="H25" s="9"/>
      <c r="I25" s="7"/>
      <c r="J25" s="5"/>
      <c r="K25" s="5"/>
      <c r="L25" s="5"/>
      <c r="M25" s="5">
        <f t="shared" si="0"/>
        <v>0</v>
      </c>
      <c r="N25" s="5"/>
      <c r="O25" s="7">
        <f t="shared" si="1"/>
        <v>0</v>
      </c>
      <c r="P25" s="21"/>
    </row>
    <row r="26" spans="1:16" ht="15.75">
      <c r="A26" s="10" t="s">
        <v>207</v>
      </c>
      <c r="B26" s="5"/>
      <c r="C26" s="6"/>
      <c r="D26" s="6"/>
      <c r="E26" s="6"/>
      <c r="F26" s="6"/>
      <c r="G26" s="5"/>
      <c r="H26" s="9"/>
      <c r="I26" s="7"/>
      <c r="J26" s="5"/>
      <c r="K26" s="5"/>
      <c r="L26" s="5"/>
      <c r="M26" s="5">
        <f t="shared" si="0"/>
        <v>0</v>
      </c>
      <c r="N26" s="5"/>
      <c r="O26" s="7">
        <f t="shared" si="1"/>
        <v>0</v>
      </c>
      <c r="P26" s="21"/>
    </row>
    <row r="27" spans="1:16" ht="15.75">
      <c r="A27" s="10" t="s">
        <v>208</v>
      </c>
      <c r="B27" s="5"/>
      <c r="C27" s="6"/>
      <c r="D27" s="6"/>
      <c r="E27" s="6"/>
      <c r="F27" s="6"/>
      <c r="G27" s="5"/>
      <c r="H27" s="9"/>
      <c r="I27" s="7"/>
      <c r="J27" s="5"/>
      <c r="K27" s="5"/>
      <c r="L27" s="5"/>
      <c r="M27" s="5">
        <f t="shared" si="0"/>
        <v>0</v>
      </c>
      <c r="N27" s="5"/>
      <c r="O27" s="7">
        <f t="shared" si="1"/>
        <v>0</v>
      </c>
      <c r="P27" s="21"/>
    </row>
    <row r="28" spans="1:16" ht="15.75">
      <c r="A28" s="10" t="s">
        <v>200</v>
      </c>
      <c r="B28" s="5"/>
      <c r="C28" s="6"/>
      <c r="D28" s="6"/>
      <c r="E28" s="6"/>
      <c r="F28" s="6"/>
      <c r="G28" s="5"/>
      <c r="H28" s="9"/>
      <c r="I28" s="7"/>
      <c r="J28" s="5"/>
      <c r="K28" s="5"/>
      <c r="L28" s="5"/>
      <c r="M28" s="5">
        <f t="shared" si="0"/>
        <v>0</v>
      </c>
      <c r="N28" s="5"/>
      <c r="O28" s="7">
        <f t="shared" si="1"/>
        <v>0</v>
      </c>
      <c r="P28" s="21"/>
    </row>
    <row r="29" spans="1:15" ht="15.75">
      <c r="A29" s="10" t="s">
        <v>209</v>
      </c>
      <c r="B29" s="5"/>
      <c r="C29" s="5"/>
      <c r="D29" s="5"/>
      <c r="E29" s="5"/>
      <c r="F29" s="5"/>
      <c r="G29" s="5"/>
      <c r="H29" s="7"/>
      <c r="I29" s="5">
        <f>SUM(I30:I31)</f>
        <v>0</v>
      </c>
      <c r="J29" s="5"/>
      <c r="K29" s="5"/>
      <c r="L29" s="5"/>
      <c r="M29" s="5">
        <f t="shared" si="0"/>
        <v>0</v>
      </c>
      <c r="N29" s="5">
        <f>SUM(N30:N31)</f>
        <v>0</v>
      </c>
      <c r="O29" s="7">
        <f t="shared" si="1"/>
        <v>0</v>
      </c>
    </row>
    <row r="30" spans="1:15" ht="15.75">
      <c r="A30" s="10" t="s">
        <v>210</v>
      </c>
      <c r="B30" s="5"/>
      <c r="C30" s="6"/>
      <c r="D30" s="6"/>
      <c r="E30" s="6"/>
      <c r="F30" s="6"/>
      <c r="G30" s="5"/>
      <c r="H30" s="9"/>
      <c r="I30" s="7"/>
      <c r="J30" s="5"/>
      <c r="K30" s="5"/>
      <c r="L30" s="5"/>
      <c r="M30" s="5">
        <f t="shared" si="0"/>
        <v>0</v>
      </c>
      <c r="N30" s="5"/>
      <c r="O30" s="7">
        <f t="shared" si="1"/>
        <v>0</v>
      </c>
    </row>
    <row r="31" spans="1:15" ht="15.75">
      <c r="A31" s="10" t="s">
        <v>211</v>
      </c>
      <c r="B31" s="5"/>
      <c r="C31" s="6"/>
      <c r="D31" s="6"/>
      <c r="E31" s="6"/>
      <c r="F31" s="6"/>
      <c r="G31" s="5"/>
      <c r="H31" s="9"/>
      <c r="I31" s="7"/>
      <c r="J31" s="5"/>
      <c r="K31" s="5"/>
      <c r="L31" s="5"/>
      <c r="M31" s="5">
        <f t="shared" si="0"/>
        <v>0</v>
      </c>
      <c r="N31" s="5"/>
      <c r="O31" s="7">
        <f t="shared" si="1"/>
        <v>0</v>
      </c>
    </row>
    <row r="32" spans="1:15" ht="15.75">
      <c r="A32" s="10" t="s">
        <v>212</v>
      </c>
      <c r="B32" s="5"/>
      <c r="C32" s="6"/>
      <c r="D32" s="6"/>
      <c r="E32" s="6"/>
      <c r="F32" s="6"/>
      <c r="G32" s="5"/>
      <c r="H32" s="9"/>
      <c r="I32" s="7"/>
      <c r="J32" s="5"/>
      <c r="K32" s="5"/>
      <c r="L32" s="5"/>
      <c r="M32" s="5">
        <f t="shared" si="0"/>
        <v>0</v>
      </c>
      <c r="N32" s="5"/>
      <c r="O32" s="7">
        <f t="shared" si="1"/>
        <v>0</v>
      </c>
    </row>
    <row r="33" spans="1:16" ht="15.75">
      <c r="A33" s="12" t="s">
        <v>213</v>
      </c>
      <c r="B33" s="13">
        <f>B12+B13</f>
        <v>103790000</v>
      </c>
      <c r="C33" s="13">
        <f aca="true" t="shared" si="7" ref="C33:K33">C12+C13</f>
        <v>0</v>
      </c>
      <c r="D33" s="13">
        <f t="shared" si="7"/>
        <v>0</v>
      </c>
      <c r="E33" s="13">
        <f t="shared" si="7"/>
        <v>0</v>
      </c>
      <c r="F33" s="13">
        <f t="shared" si="7"/>
        <v>6927119133.55</v>
      </c>
      <c r="G33" s="13">
        <f t="shared" si="7"/>
        <v>0</v>
      </c>
      <c r="H33" s="13">
        <f t="shared" si="7"/>
        <v>0</v>
      </c>
      <c r="I33" s="13">
        <f t="shared" si="7"/>
        <v>0</v>
      </c>
      <c r="J33" s="13">
        <f t="shared" si="7"/>
        <v>34195277.07</v>
      </c>
      <c r="K33" s="13">
        <f t="shared" si="7"/>
        <v>297523615.84999967</v>
      </c>
      <c r="L33" s="13"/>
      <c r="M33" s="5">
        <f t="shared" si="0"/>
        <v>7362628026.469999</v>
      </c>
      <c r="N33" s="13">
        <f>N12+N13</f>
        <v>0</v>
      </c>
      <c r="O33" s="17">
        <f t="shared" si="1"/>
        <v>7362628026.469999</v>
      </c>
      <c r="P33" s="21"/>
    </row>
    <row r="34" ht="15.75">
      <c r="M34" s="20"/>
    </row>
    <row r="35" spans="1:14" s="2" customFormat="1" ht="14.25">
      <c r="A35" s="14" t="s">
        <v>214</v>
      </c>
      <c r="B35" s="14" t="s">
        <v>215</v>
      </c>
      <c r="C35" s="14"/>
      <c r="D35" s="14"/>
      <c r="E35" s="14"/>
      <c r="F35" s="15"/>
      <c r="G35" s="15"/>
      <c r="H35" s="15"/>
      <c r="I35" s="15"/>
      <c r="N35" s="18" t="s">
        <v>44</v>
      </c>
    </row>
    <row r="37" spans="2:15" ht="15.75">
      <c r="B37" s="117">
        <f>B33-'资产负债表续'!C37</f>
        <v>0</v>
      </c>
      <c r="F37" s="117">
        <f>F33-'资产负债表续'!C41</f>
        <v>0</v>
      </c>
      <c r="J37" s="117">
        <f>J33-'资产负债表续'!C45</f>
        <v>0</v>
      </c>
      <c r="K37" s="117">
        <f>K33-'资产负债表续'!C46</f>
        <v>17970288.47999966</v>
      </c>
      <c r="M37" s="117">
        <f>M33-'资产负债表续'!C47</f>
        <v>17970288.479999542</v>
      </c>
      <c r="N37" s="117">
        <f>N33-'资产负债表续'!C48</f>
        <v>0</v>
      </c>
      <c r="O37" s="117">
        <f>O33-'资产负债表续'!C49</f>
        <v>17970288.479999542</v>
      </c>
    </row>
  </sheetData>
  <sheetProtection/>
  <mergeCells count="16">
    <mergeCell ref="J5:J6"/>
    <mergeCell ref="K5:K6"/>
    <mergeCell ref="L5:L6"/>
    <mergeCell ref="M5:M6"/>
    <mergeCell ref="N4:N6"/>
    <mergeCell ref="O4:O6"/>
    <mergeCell ref="B1:O1"/>
    <mergeCell ref="B3:O3"/>
    <mergeCell ref="B4:M4"/>
    <mergeCell ref="C5:E5"/>
    <mergeCell ref="A3:A6"/>
    <mergeCell ref="B5:B6"/>
    <mergeCell ref="F5:F6"/>
    <mergeCell ref="G5:G6"/>
    <mergeCell ref="H5:H6"/>
    <mergeCell ref="I5:I6"/>
  </mergeCells>
  <printOptions horizontalCentered="1"/>
  <pageMargins left="0.4724409448818898" right="0.1968503937007874" top="0.5905511811023623" bottom="0.5905511811023623" header="0.5118110236220472" footer="0.5118110236220472"/>
  <pageSetup horizontalDpi="600" verticalDpi="600" orientation="landscape" paperSize="9" scale="65" r:id="rId1"/>
  <headerFooter alignWithMargins="0">
    <oddFooter>&amp;C&amp;"Times New Roman"&amp;12 5</oddFooter>
  </headerFooter>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A1:P37"/>
  <sheetViews>
    <sheetView view="pageBreakPreview" zoomScale="70" zoomScaleNormal="70" zoomScaleSheetLayoutView="70" zoomScalePageLayoutView="0" workbookViewId="0" topLeftCell="A10">
      <selection activeCell="H38" sqref="H38"/>
    </sheetView>
  </sheetViews>
  <sheetFormatPr defaultColWidth="9.00390625" defaultRowHeight="15.75"/>
  <cols>
    <col min="1" max="1" width="51.75390625" style="0" customWidth="1"/>
    <col min="2" max="2" width="13.25390625" style="0" customWidth="1"/>
    <col min="5" max="5" width="7.125" style="0" customWidth="1"/>
    <col min="6" max="6" width="16.125" style="0" customWidth="1"/>
    <col min="7" max="7" width="7.875" style="0" customWidth="1"/>
    <col min="8" max="8" width="9.75390625" style="0" customWidth="1"/>
    <col min="9" max="9" width="9.875" style="0" customWidth="1"/>
    <col min="10" max="10" width="14.25390625" style="0" customWidth="1"/>
    <col min="11" max="11" width="14.875" style="0" customWidth="1"/>
    <col min="12" max="12" width="10.875" style="0" customWidth="1"/>
    <col min="13" max="13" width="15.375" style="0" customWidth="1"/>
    <col min="14" max="14" width="10.125" style="0" customWidth="1"/>
    <col min="15" max="15" width="15.75390625" style="0" customWidth="1"/>
  </cols>
  <sheetData>
    <row r="1" spans="1:15" ht="15" customHeight="1">
      <c r="A1" s="1"/>
      <c r="B1" s="302" t="s">
        <v>216</v>
      </c>
      <c r="C1" s="302"/>
      <c r="D1" s="302"/>
      <c r="E1" s="302"/>
      <c r="F1" s="302"/>
      <c r="G1" s="302"/>
      <c r="H1" s="302"/>
      <c r="I1" s="302"/>
      <c r="J1" s="302"/>
      <c r="K1" s="302"/>
      <c r="L1" s="302"/>
      <c r="M1" s="302"/>
      <c r="N1" s="302"/>
      <c r="O1" s="302"/>
    </row>
    <row r="2" spans="1:15" ht="15" customHeight="1">
      <c r="A2" s="117" t="str">
        <f>'资产负债表'!A3</f>
        <v>编制单位：汨罗市城市建设投资开发有限公司</v>
      </c>
      <c r="B2" s="2"/>
      <c r="C2" s="2"/>
      <c r="D2" s="2"/>
      <c r="E2" s="2"/>
      <c r="F2" s="2"/>
      <c r="G2" s="2"/>
      <c r="H2" s="2"/>
      <c r="I2" s="2"/>
      <c r="J2" s="2"/>
      <c r="K2" s="2"/>
      <c r="L2" s="2"/>
      <c r="M2" s="2"/>
      <c r="N2" s="2"/>
      <c r="O2" s="16" t="s">
        <v>1</v>
      </c>
    </row>
    <row r="3" spans="1:15" ht="15" customHeight="1">
      <c r="A3" s="291" t="s">
        <v>172</v>
      </c>
      <c r="B3" s="303" t="s">
        <v>224</v>
      </c>
      <c r="C3" s="304"/>
      <c r="D3" s="304"/>
      <c r="E3" s="304"/>
      <c r="F3" s="305"/>
      <c r="G3" s="305"/>
      <c r="H3" s="305"/>
      <c r="I3" s="305"/>
      <c r="J3" s="305"/>
      <c r="K3" s="305"/>
      <c r="L3" s="305"/>
      <c r="M3" s="305"/>
      <c r="N3" s="305"/>
      <c r="O3" s="305"/>
    </row>
    <row r="4" spans="1:15" ht="15" customHeight="1">
      <c r="A4" s="308"/>
      <c r="B4" s="306" t="s">
        <v>173</v>
      </c>
      <c r="C4" s="306"/>
      <c r="D4" s="306"/>
      <c r="E4" s="306"/>
      <c r="F4" s="306"/>
      <c r="G4" s="306"/>
      <c r="H4" s="306"/>
      <c r="I4" s="306"/>
      <c r="J4" s="306"/>
      <c r="K4" s="306"/>
      <c r="L4" s="306"/>
      <c r="M4" s="306"/>
      <c r="N4" s="306" t="s">
        <v>174</v>
      </c>
      <c r="O4" s="314" t="s">
        <v>217</v>
      </c>
    </row>
    <row r="5" spans="1:15" ht="15" customHeight="1">
      <c r="A5" s="308"/>
      <c r="B5" s="307" t="s">
        <v>176</v>
      </c>
      <c r="C5" s="307" t="s">
        <v>177</v>
      </c>
      <c r="D5" s="307"/>
      <c r="E5" s="307"/>
      <c r="F5" s="307" t="s">
        <v>178</v>
      </c>
      <c r="G5" s="307" t="s">
        <v>179</v>
      </c>
      <c r="H5" s="310" t="s">
        <v>180</v>
      </c>
      <c r="I5" s="312" t="s">
        <v>181</v>
      </c>
      <c r="J5" s="307" t="s">
        <v>182</v>
      </c>
      <c r="K5" s="307" t="s">
        <v>183</v>
      </c>
      <c r="L5" s="307" t="s">
        <v>184</v>
      </c>
      <c r="M5" s="307" t="s">
        <v>185</v>
      </c>
      <c r="N5" s="306"/>
      <c r="O5" s="315"/>
    </row>
    <row r="6" spans="1:15" ht="15" customHeight="1">
      <c r="A6" s="309"/>
      <c r="B6" s="306"/>
      <c r="C6" s="119" t="s">
        <v>186</v>
      </c>
      <c r="D6" s="119" t="s">
        <v>187</v>
      </c>
      <c r="E6" s="119" t="s">
        <v>184</v>
      </c>
      <c r="F6" s="306"/>
      <c r="G6" s="306"/>
      <c r="H6" s="311"/>
      <c r="I6" s="313"/>
      <c r="J6" s="306"/>
      <c r="K6" s="306"/>
      <c r="L6" s="306"/>
      <c r="M6" s="306"/>
      <c r="N6" s="306"/>
      <c r="O6" s="316"/>
    </row>
    <row r="7" spans="1:15" ht="15" customHeight="1">
      <c r="A7" s="4" t="s">
        <v>188</v>
      </c>
      <c r="B7" s="5">
        <v>88000000</v>
      </c>
      <c r="C7" s="6"/>
      <c r="D7" s="6"/>
      <c r="E7" s="6"/>
      <c r="F7" s="6">
        <v>4573703043.55</v>
      </c>
      <c r="G7" s="5"/>
      <c r="H7" s="7"/>
      <c r="I7" s="5"/>
      <c r="J7" s="5"/>
      <c r="K7" s="5">
        <v>-35434411.9</v>
      </c>
      <c r="L7" s="5"/>
      <c r="M7" s="5">
        <f>B7+C7+D7+E7+F7-G7+H7+I7+J7+K7+L7</f>
        <v>4626268631.650001</v>
      </c>
      <c r="N7" s="5"/>
      <c r="O7" s="7">
        <f>M7+N7</f>
        <v>4626268631.650001</v>
      </c>
    </row>
    <row r="8" spans="1:15" ht="15" customHeight="1">
      <c r="A8" s="8" t="s">
        <v>189</v>
      </c>
      <c r="B8" s="5"/>
      <c r="C8" s="6"/>
      <c r="D8" s="6"/>
      <c r="E8" s="6"/>
      <c r="F8" s="6"/>
      <c r="G8" s="5"/>
      <c r="H8" s="9"/>
      <c r="I8" s="7"/>
      <c r="J8" s="5"/>
      <c r="K8" s="5"/>
      <c r="L8" s="5"/>
      <c r="M8" s="5">
        <f aca="true" t="shared" si="0" ref="M8:M33">B8+C8+D8+E8+F8-G8+H8+I8+J8+K8+L8</f>
        <v>0</v>
      </c>
      <c r="N8" s="5"/>
      <c r="O8" s="7">
        <f aca="true" t="shared" si="1" ref="O8:O33">M8+N8</f>
        <v>0</v>
      </c>
    </row>
    <row r="9" spans="1:15" ht="15" customHeight="1">
      <c r="A9" s="8" t="s">
        <v>190</v>
      </c>
      <c r="B9" s="5"/>
      <c r="C9" s="6"/>
      <c r="D9" s="6"/>
      <c r="E9" s="6"/>
      <c r="F9" s="6"/>
      <c r="G9" s="5"/>
      <c r="H9" s="9"/>
      <c r="I9" s="7"/>
      <c r="J9" s="5"/>
      <c r="K9" s="5"/>
      <c r="L9" s="5"/>
      <c r="M9" s="5">
        <f t="shared" si="0"/>
        <v>0</v>
      </c>
      <c r="N9" s="5"/>
      <c r="O9" s="7">
        <f t="shared" si="1"/>
        <v>0</v>
      </c>
    </row>
    <row r="10" spans="1:15" ht="15" customHeight="1">
      <c r="A10" s="10" t="s">
        <v>191</v>
      </c>
      <c r="B10" s="5"/>
      <c r="C10" s="6"/>
      <c r="D10" s="6"/>
      <c r="E10" s="6"/>
      <c r="F10" s="6"/>
      <c r="G10" s="5"/>
      <c r="H10" s="9"/>
      <c r="I10" s="7"/>
      <c r="J10" s="5"/>
      <c r="K10" s="5"/>
      <c r="L10" s="5"/>
      <c r="M10" s="5">
        <f t="shared" si="0"/>
        <v>0</v>
      </c>
      <c r="N10" s="5"/>
      <c r="O10" s="7">
        <f t="shared" si="1"/>
        <v>0</v>
      </c>
    </row>
    <row r="11" spans="1:15" ht="15" customHeight="1">
      <c r="A11" s="10" t="s">
        <v>192</v>
      </c>
      <c r="B11" s="5"/>
      <c r="C11" s="6"/>
      <c r="D11" s="6"/>
      <c r="E11" s="6"/>
      <c r="F11" s="6"/>
      <c r="G11" s="5"/>
      <c r="H11" s="9"/>
      <c r="I11" s="7"/>
      <c r="J11" s="5"/>
      <c r="K11" s="5"/>
      <c r="L11" s="5"/>
      <c r="M11" s="5">
        <f t="shared" si="0"/>
        <v>0</v>
      </c>
      <c r="N11" s="5"/>
      <c r="O11" s="7">
        <f t="shared" si="1"/>
        <v>0</v>
      </c>
    </row>
    <row r="12" spans="1:15" ht="15" customHeight="1">
      <c r="A12" s="4" t="s">
        <v>193</v>
      </c>
      <c r="B12" s="5">
        <f aca="true" t="shared" si="2" ref="B12:K12">B7+B8+B9+B10+B11</f>
        <v>88000000</v>
      </c>
      <c r="C12" s="5">
        <f t="shared" si="2"/>
        <v>0</v>
      </c>
      <c r="D12" s="5">
        <f t="shared" si="2"/>
        <v>0</v>
      </c>
      <c r="E12" s="5">
        <f t="shared" si="2"/>
        <v>0</v>
      </c>
      <c r="F12" s="5">
        <f t="shared" si="2"/>
        <v>4573703043.55</v>
      </c>
      <c r="G12" s="5">
        <f t="shared" si="2"/>
        <v>0</v>
      </c>
      <c r="H12" s="5">
        <f t="shared" si="2"/>
        <v>0</v>
      </c>
      <c r="I12" s="5">
        <f t="shared" si="2"/>
        <v>0</v>
      </c>
      <c r="J12" s="5">
        <f t="shared" si="2"/>
        <v>0</v>
      </c>
      <c r="K12" s="5">
        <f t="shared" si="2"/>
        <v>-35434411.9</v>
      </c>
      <c r="L12" s="5"/>
      <c r="M12" s="5">
        <f t="shared" si="0"/>
        <v>4626268631.650001</v>
      </c>
      <c r="N12" s="5">
        <f>N7+N8+N9+N10+N11</f>
        <v>0</v>
      </c>
      <c r="O12" s="7">
        <f t="shared" si="1"/>
        <v>4626268631.650001</v>
      </c>
    </row>
    <row r="13" spans="1:15" ht="15" customHeight="1">
      <c r="A13" s="11" t="s">
        <v>194</v>
      </c>
      <c r="B13" s="5">
        <f aca="true" t="shared" si="3" ref="B13:K13">B14+B15+B20+B24+B29+B32</f>
        <v>0</v>
      </c>
      <c r="C13" s="5">
        <f t="shared" si="3"/>
        <v>0</v>
      </c>
      <c r="D13" s="5">
        <f t="shared" si="3"/>
        <v>0</v>
      </c>
      <c r="E13" s="5">
        <f t="shared" si="3"/>
        <v>0</v>
      </c>
      <c r="F13" s="5">
        <f t="shared" si="3"/>
        <v>983924400</v>
      </c>
      <c r="G13" s="5">
        <f t="shared" si="3"/>
        <v>0</v>
      </c>
      <c r="H13" s="5">
        <f t="shared" si="3"/>
        <v>0</v>
      </c>
      <c r="I13" s="5">
        <f t="shared" si="3"/>
        <v>0</v>
      </c>
      <c r="J13" s="5">
        <f t="shared" si="3"/>
        <v>17902308.21</v>
      </c>
      <c r="K13" s="5">
        <f t="shared" si="3"/>
        <v>174806396.92999986</v>
      </c>
      <c r="L13" s="5"/>
      <c r="M13" s="5">
        <f t="shared" si="0"/>
        <v>1176633105.1399999</v>
      </c>
      <c r="N13" s="5">
        <f>N14+N15+N20+N24+N29+N32</f>
        <v>0</v>
      </c>
      <c r="O13" s="7">
        <f t="shared" si="1"/>
        <v>1176633105.1399999</v>
      </c>
    </row>
    <row r="14" spans="1:15" ht="15" customHeight="1">
      <c r="A14" s="8" t="s">
        <v>195</v>
      </c>
      <c r="B14" s="5"/>
      <c r="C14" s="6"/>
      <c r="D14" s="6"/>
      <c r="E14" s="6"/>
      <c r="F14" s="6"/>
      <c r="G14" s="5"/>
      <c r="H14" s="9"/>
      <c r="I14" s="7"/>
      <c r="J14" s="5"/>
      <c r="K14" s="5">
        <f>'利润表'!E36</f>
        <v>192708705.13999987</v>
      </c>
      <c r="L14" s="5"/>
      <c r="M14" s="5">
        <f t="shared" si="0"/>
        <v>192708705.13999987</v>
      </c>
      <c r="N14" s="5">
        <f>'利润表'!C25</f>
        <v>0</v>
      </c>
      <c r="O14" s="7">
        <f t="shared" si="1"/>
        <v>192708705.13999987</v>
      </c>
    </row>
    <row r="15" spans="1:15" ht="15" customHeight="1">
      <c r="A15" s="10" t="s">
        <v>196</v>
      </c>
      <c r="B15" s="5">
        <f aca="true" t="shared" si="4" ref="B15:K15">B16+B17+B18+B19</f>
        <v>0</v>
      </c>
      <c r="C15" s="5">
        <f t="shared" si="4"/>
        <v>0</v>
      </c>
      <c r="D15" s="5">
        <f t="shared" si="4"/>
        <v>0</v>
      </c>
      <c r="E15" s="5">
        <f t="shared" si="4"/>
        <v>0</v>
      </c>
      <c r="F15" s="5">
        <f t="shared" si="4"/>
        <v>983924400</v>
      </c>
      <c r="G15" s="5">
        <f t="shared" si="4"/>
        <v>0</v>
      </c>
      <c r="H15" s="5">
        <f t="shared" si="4"/>
        <v>0</v>
      </c>
      <c r="I15" s="5">
        <f t="shared" si="4"/>
        <v>0</v>
      </c>
      <c r="J15" s="5">
        <f t="shared" si="4"/>
        <v>0</v>
      </c>
      <c r="K15" s="5">
        <f t="shared" si="4"/>
        <v>0</v>
      </c>
      <c r="L15" s="5"/>
      <c r="M15" s="5">
        <f t="shared" si="0"/>
        <v>983924400</v>
      </c>
      <c r="N15" s="5">
        <f>N16+N17+N18+N19</f>
        <v>0</v>
      </c>
      <c r="O15" s="7">
        <f t="shared" si="1"/>
        <v>983924400</v>
      </c>
    </row>
    <row r="16" spans="1:15" ht="15" customHeight="1">
      <c r="A16" s="10" t="s">
        <v>197</v>
      </c>
      <c r="B16" s="5"/>
      <c r="C16" s="6"/>
      <c r="D16" s="6"/>
      <c r="E16" s="6"/>
      <c r="F16" s="6">
        <v>983924400</v>
      </c>
      <c r="G16" s="5"/>
      <c r="H16" s="9"/>
      <c r="I16" s="7"/>
      <c r="J16" s="5"/>
      <c r="K16" s="5"/>
      <c r="L16" s="5"/>
      <c r="M16" s="5">
        <f t="shared" si="0"/>
        <v>983924400</v>
      </c>
      <c r="N16" s="5"/>
      <c r="O16" s="7">
        <f t="shared" si="1"/>
        <v>983924400</v>
      </c>
    </row>
    <row r="17" spans="1:15" ht="15" customHeight="1">
      <c r="A17" s="10" t="s">
        <v>198</v>
      </c>
      <c r="B17" s="5"/>
      <c r="C17" s="6"/>
      <c r="D17" s="6"/>
      <c r="E17" s="6"/>
      <c r="F17" s="6"/>
      <c r="G17" s="5"/>
      <c r="H17" s="9"/>
      <c r="I17" s="7"/>
      <c r="J17" s="5"/>
      <c r="K17" s="5"/>
      <c r="L17" s="5"/>
      <c r="M17" s="5">
        <f t="shared" si="0"/>
        <v>0</v>
      </c>
      <c r="N17" s="5"/>
      <c r="O17" s="7">
        <f t="shared" si="1"/>
        <v>0</v>
      </c>
    </row>
    <row r="18" spans="1:15" ht="15" customHeight="1">
      <c r="A18" s="10" t="s">
        <v>199</v>
      </c>
      <c r="B18" s="5"/>
      <c r="C18" s="6"/>
      <c r="D18" s="6"/>
      <c r="E18" s="6"/>
      <c r="F18" s="6"/>
      <c r="G18" s="5"/>
      <c r="H18" s="9"/>
      <c r="I18" s="7"/>
      <c r="J18" s="5"/>
      <c r="K18" s="5"/>
      <c r="L18" s="5"/>
      <c r="M18" s="5">
        <f t="shared" si="0"/>
        <v>0</v>
      </c>
      <c r="N18" s="5"/>
      <c r="O18" s="7">
        <f t="shared" si="1"/>
        <v>0</v>
      </c>
    </row>
    <row r="19" spans="1:15" ht="15" customHeight="1">
      <c r="A19" s="10" t="s">
        <v>200</v>
      </c>
      <c r="B19" s="5"/>
      <c r="C19" s="6"/>
      <c r="D19" s="6"/>
      <c r="E19" s="6"/>
      <c r="F19" s="6"/>
      <c r="G19" s="5"/>
      <c r="H19" s="9"/>
      <c r="I19" s="7"/>
      <c r="J19" s="5"/>
      <c r="K19" s="5"/>
      <c r="L19" s="5"/>
      <c r="M19" s="5">
        <f t="shared" si="0"/>
        <v>0</v>
      </c>
      <c r="N19" s="5"/>
      <c r="O19" s="7">
        <f t="shared" si="1"/>
        <v>0</v>
      </c>
    </row>
    <row r="20" spans="1:15" ht="15" customHeight="1">
      <c r="A20" s="10" t="s">
        <v>201</v>
      </c>
      <c r="B20" s="5">
        <f aca="true" t="shared" si="5" ref="B20:K20">SUM(B21:B23)</f>
        <v>0</v>
      </c>
      <c r="C20" s="5">
        <f t="shared" si="5"/>
        <v>0</v>
      </c>
      <c r="D20" s="5">
        <f t="shared" si="5"/>
        <v>0</v>
      </c>
      <c r="E20" s="5">
        <f t="shared" si="5"/>
        <v>0</v>
      </c>
      <c r="F20" s="5">
        <f t="shared" si="5"/>
        <v>0</v>
      </c>
      <c r="G20" s="5">
        <f t="shared" si="5"/>
        <v>0</v>
      </c>
      <c r="H20" s="5">
        <f t="shared" si="5"/>
        <v>0</v>
      </c>
      <c r="I20" s="5">
        <f t="shared" si="5"/>
        <v>0</v>
      </c>
      <c r="J20" s="5">
        <f t="shared" si="5"/>
        <v>17902308.21</v>
      </c>
      <c r="K20" s="5">
        <f t="shared" si="5"/>
        <v>-17902308.21</v>
      </c>
      <c r="L20" s="5"/>
      <c r="M20" s="5">
        <f t="shared" si="0"/>
        <v>0</v>
      </c>
      <c r="N20" s="5">
        <f>SUM(N21:N23)</f>
        <v>0</v>
      </c>
      <c r="O20" s="7">
        <f t="shared" si="1"/>
        <v>0</v>
      </c>
    </row>
    <row r="21" spans="1:15" ht="15" customHeight="1">
      <c r="A21" s="10" t="s">
        <v>202</v>
      </c>
      <c r="B21" s="5"/>
      <c r="C21" s="6"/>
      <c r="D21" s="6"/>
      <c r="E21" s="6"/>
      <c r="F21" s="6"/>
      <c r="G21" s="5"/>
      <c r="H21" s="9"/>
      <c r="I21" s="7"/>
      <c r="J21" s="5">
        <v>17902308.21</v>
      </c>
      <c r="K21" s="5">
        <f>-J21</f>
        <v>-17902308.21</v>
      </c>
      <c r="L21" s="5"/>
      <c r="M21" s="5">
        <f t="shared" si="0"/>
        <v>0</v>
      </c>
      <c r="N21" s="5"/>
      <c r="O21" s="7">
        <f t="shared" si="1"/>
        <v>0</v>
      </c>
    </row>
    <row r="22" spans="1:15" ht="15" customHeight="1">
      <c r="A22" s="10" t="s">
        <v>203</v>
      </c>
      <c r="B22" s="5"/>
      <c r="C22" s="6"/>
      <c r="D22" s="6"/>
      <c r="E22" s="6"/>
      <c r="F22" s="6"/>
      <c r="G22" s="5"/>
      <c r="H22" s="9"/>
      <c r="I22" s="7"/>
      <c r="J22" s="5"/>
      <c r="K22" s="5"/>
      <c r="L22" s="5"/>
      <c r="M22" s="5">
        <f t="shared" si="0"/>
        <v>0</v>
      </c>
      <c r="N22" s="5"/>
      <c r="O22" s="7">
        <f t="shared" si="1"/>
        <v>0</v>
      </c>
    </row>
    <row r="23" spans="1:15" ht="15" customHeight="1">
      <c r="A23" s="10" t="s">
        <v>204</v>
      </c>
      <c r="B23" s="5"/>
      <c r="C23" s="6"/>
      <c r="D23" s="6"/>
      <c r="E23" s="6"/>
      <c r="F23" s="6"/>
      <c r="G23" s="5"/>
      <c r="H23" s="9"/>
      <c r="I23" s="7"/>
      <c r="J23" s="5"/>
      <c r="K23" s="5"/>
      <c r="L23" s="5"/>
      <c r="M23" s="5">
        <f t="shared" si="0"/>
        <v>0</v>
      </c>
      <c r="N23" s="5"/>
      <c r="O23" s="7">
        <f t="shared" si="1"/>
        <v>0</v>
      </c>
    </row>
    <row r="24" spans="1:15" ht="15" customHeight="1">
      <c r="A24" s="10" t="s">
        <v>205</v>
      </c>
      <c r="B24" s="5">
        <f aca="true" t="shared" si="6" ref="B24:K24">SUM(B25:B28)</f>
        <v>0</v>
      </c>
      <c r="C24" s="5">
        <f t="shared" si="6"/>
        <v>0</v>
      </c>
      <c r="D24" s="5">
        <f t="shared" si="6"/>
        <v>0</v>
      </c>
      <c r="E24" s="5">
        <f t="shared" si="6"/>
        <v>0</v>
      </c>
      <c r="F24" s="5">
        <f t="shared" si="6"/>
        <v>0</v>
      </c>
      <c r="G24" s="5">
        <f t="shared" si="6"/>
        <v>0</v>
      </c>
      <c r="H24" s="5">
        <f t="shared" si="6"/>
        <v>0</v>
      </c>
      <c r="I24" s="5">
        <f t="shared" si="6"/>
        <v>0</v>
      </c>
      <c r="J24" s="5">
        <f t="shared" si="6"/>
        <v>0</v>
      </c>
      <c r="K24" s="5">
        <f t="shared" si="6"/>
        <v>0</v>
      </c>
      <c r="L24" s="5"/>
      <c r="M24" s="5">
        <f t="shared" si="0"/>
        <v>0</v>
      </c>
      <c r="N24" s="5">
        <f>SUM(N25:N28)</f>
        <v>0</v>
      </c>
      <c r="O24" s="7">
        <f t="shared" si="1"/>
        <v>0</v>
      </c>
    </row>
    <row r="25" spans="1:15" ht="15" customHeight="1">
      <c r="A25" s="10" t="s">
        <v>206</v>
      </c>
      <c r="B25" s="5"/>
      <c r="C25" s="6"/>
      <c r="D25" s="6"/>
      <c r="E25" s="6"/>
      <c r="F25" s="6"/>
      <c r="G25" s="5"/>
      <c r="H25" s="9"/>
      <c r="I25" s="7"/>
      <c r="J25" s="5"/>
      <c r="K25" s="5"/>
      <c r="L25" s="5"/>
      <c r="M25" s="5">
        <f t="shared" si="0"/>
        <v>0</v>
      </c>
      <c r="N25" s="5"/>
      <c r="O25" s="7">
        <f t="shared" si="1"/>
        <v>0</v>
      </c>
    </row>
    <row r="26" spans="1:15" ht="15" customHeight="1">
      <c r="A26" s="10" t="s">
        <v>207</v>
      </c>
      <c r="B26" s="5"/>
      <c r="C26" s="6"/>
      <c r="D26" s="6"/>
      <c r="E26" s="6"/>
      <c r="F26" s="6"/>
      <c r="G26" s="5"/>
      <c r="H26" s="9"/>
      <c r="I26" s="7"/>
      <c r="J26" s="5"/>
      <c r="K26" s="5"/>
      <c r="L26" s="5"/>
      <c r="M26" s="5">
        <f t="shared" si="0"/>
        <v>0</v>
      </c>
      <c r="N26" s="5"/>
      <c r="O26" s="7">
        <f t="shared" si="1"/>
        <v>0</v>
      </c>
    </row>
    <row r="27" spans="1:15" ht="15" customHeight="1">
      <c r="A27" s="10" t="s">
        <v>208</v>
      </c>
      <c r="B27" s="5"/>
      <c r="C27" s="6"/>
      <c r="D27" s="6"/>
      <c r="E27" s="6"/>
      <c r="F27" s="6"/>
      <c r="G27" s="5"/>
      <c r="H27" s="9"/>
      <c r="I27" s="7"/>
      <c r="J27" s="5"/>
      <c r="K27" s="5"/>
      <c r="L27" s="5"/>
      <c r="M27" s="5">
        <f t="shared" si="0"/>
        <v>0</v>
      </c>
      <c r="N27" s="5"/>
      <c r="O27" s="7">
        <f t="shared" si="1"/>
        <v>0</v>
      </c>
    </row>
    <row r="28" spans="1:15" ht="15" customHeight="1">
      <c r="A28" s="10" t="s">
        <v>200</v>
      </c>
      <c r="B28" s="5"/>
      <c r="C28" s="6"/>
      <c r="D28" s="6"/>
      <c r="E28" s="6"/>
      <c r="F28" s="6"/>
      <c r="G28" s="5"/>
      <c r="H28" s="9"/>
      <c r="I28" s="7"/>
      <c r="J28" s="5"/>
      <c r="K28" s="5"/>
      <c r="L28" s="5"/>
      <c r="M28" s="5">
        <f t="shared" si="0"/>
        <v>0</v>
      </c>
      <c r="N28" s="5"/>
      <c r="O28" s="7">
        <f t="shared" si="1"/>
        <v>0</v>
      </c>
    </row>
    <row r="29" spans="1:15" ht="15" customHeight="1">
      <c r="A29" s="10" t="s">
        <v>209</v>
      </c>
      <c r="B29" s="5"/>
      <c r="C29" s="5"/>
      <c r="D29" s="5"/>
      <c r="E29" s="5"/>
      <c r="F29" s="5"/>
      <c r="G29" s="5"/>
      <c r="H29" s="7"/>
      <c r="I29" s="5">
        <f>SUM(I30:I31)</f>
        <v>0</v>
      </c>
      <c r="J29" s="5"/>
      <c r="K29" s="5"/>
      <c r="L29" s="5"/>
      <c r="M29" s="5">
        <f t="shared" si="0"/>
        <v>0</v>
      </c>
      <c r="N29" s="5">
        <f>SUM(N30:N31)</f>
        <v>0</v>
      </c>
      <c r="O29" s="7">
        <f t="shared" si="1"/>
        <v>0</v>
      </c>
    </row>
    <row r="30" spans="1:15" ht="15" customHeight="1">
      <c r="A30" s="10" t="s">
        <v>210</v>
      </c>
      <c r="B30" s="5"/>
      <c r="C30" s="6"/>
      <c r="D30" s="6"/>
      <c r="E30" s="6"/>
      <c r="F30" s="6"/>
      <c r="G30" s="5"/>
      <c r="H30" s="9"/>
      <c r="I30" s="7"/>
      <c r="J30" s="5"/>
      <c r="K30" s="5"/>
      <c r="L30" s="5"/>
      <c r="M30" s="5">
        <f t="shared" si="0"/>
        <v>0</v>
      </c>
      <c r="N30" s="5"/>
      <c r="O30" s="7">
        <f t="shared" si="1"/>
        <v>0</v>
      </c>
    </row>
    <row r="31" spans="1:15" ht="15" customHeight="1">
      <c r="A31" s="10" t="s">
        <v>211</v>
      </c>
      <c r="B31" s="5"/>
      <c r="C31" s="6"/>
      <c r="D31" s="6"/>
      <c r="E31" s="6"/>
      <c r="F31" s="6"/>
      <c r="G31" s="5"/>
      <c r="H31" s="9"/>
      <c r="I31" s="7"/>
      <c r="J31" s="5"/>
      <c r="K31" s="5"/>
      <c r="L31" s="5"/>
      <c r="M31" s="5">
        <f t="shared" si="0"/>
        <v>0</v>
      </c>
      <c r="N31" s="5"/>
      <c r="O31" s="7">
        <f t="shared" si="1"/>
        <v>0</v>
      </c>
    </row>
    <row r="32" spans="1:15" ht="15" customHeight="1">
      <c r="A32" s="10" t="s">
        <v>212</v>
      </c>
      <c r="B32" s="5"/>
      <c r="C32" s="6"/>
      <c r="D32" s="6"/>
      <c r="E32" s="6"/>
      <c r="F32" s="6"/>
      <c r="G32" s="5"/>
      <c r="H32" s="9"/>
      <c r="I32" s="7"/>
      <c r="J32" s="5"/>
      <c r="K32" s="5"/>
      <c r="L32" s="5"/>
      <c r="M32" s="5">
        <f t="shared" si="0"/>
        <v>0</v>
      </c>
      <c r="N32" s="5"/>
      <c r="O32" s="7">
        <f t="shared" si="1"/>
        <v>0</v>
      </c>
    </row>
    <row r="33" spans="1:16" ht="15" customHeight="1">
      <c r="A33" s="12" t="s">
        <v>213</v>
      </c>
      <c r="B33" s="13">
        <f aca="true" t="shared" si="7" ref="B33:K33">B12+B13</f>
        <v>88000000</v>
      </c>
      <c r="C33" s="13">
        <f t="shared" si="7"/>
        <v>0</v>
      </c>
      <c r="D33" s="13">
        <f t="shared" si="7"/>
        <v>0</v>
      </c>
      <c r="E33" s="13">
        <f t="shared" si="7"/>
        <v>0</v>
      </c>
      <c r="F33" s="13">
        <f t="shared" si="7"/>
        <v>5557627443.55</v>
      </c>
      <c r="G33" s="13">
        <f t="shared" si="7"/>
        <v>0</v>
      </c>
      <c r="H33" s="13">
        <f t="shared" si="7"/>
        <v>0</v>
      </c>
      <c r="I33" s="13">
        <f t="shared" si="7"/>
        <v>0</v>
      </c>
      <c r="J33" s="13">
        <f t="shared" si="7"/>
        <v>17902308.21</v>
      </c>
      <c r="K33" s="13">
        <f t="shared" si="7"/>
        <v>139371985.02999985</v>
      </c>
      <c r="L33" s="13"/>
      <c r="M33" s="13">
        <f t="shared" si="0"/>
        <v>5802901736.79</v>
      </c>
      <c r="N33" s="5">
        <f>N12+N13</f>
        <v>0</v>
      </c>
      <c r="O33" s="7">
        <f t="shared" si="1"/>
        <v>5802901736.79</v>
      </c>
      <c r="P33" s="19"/>
    </row>
    <row r="34" spans="1:15" ht="15" customHeight="1">
      <c r="A34" s="1"/>
      <c r="B34" s="1"/>
      <c r="C34" s="1"/>
      <c r="D34" s="1"/>
      <c r="E34" s="1"/>
      <c r="F34" s="1"/>
      <c r="G34" s="1"/>
      <c r="H34" s="1"/>
      <c r="I34" s="1"/>
      <c r="J34" s="1"/>
      <c r="K34" s="1"/>
      <c r="L34" s="1"/>
      <c r="M34" s="1"/>
      <c r="N34" s="20"/>
      <c r="O34" s="20"/>
    </row>
    <row r="35" spans="1:15" ht="15" customHeight="1">
      <c r="A35" s="14" t="s">
        <v>214</v>
      </c>
      <c r="C35" s="14"/>
      <c r="D35" s="14"/>
      <c r="E35" s="14" t="s">
        <v>215</v>
      </c>
      <c r="F35" s="15"/>
      <c r="G35" s="15"/>
      <c r="H35" s="15"/>
      <c r="I35" s="15"/>
      <c r="J35" s="2"/>
      <c r="K35" s="2"/>
      <c r="L35" s="18" t="s">
        <v>44</v>
      </c>
      <c r="M35" s="2"/>
      <c r="O35" s="2"/>
    </row>
    <row r="36" ht="15" customHeight="1"/>
    <row r="37" spans="2:15" ht="15" customHeight="1">
      <c r="B37" s="118">
        <f>B33-'资产负债表续'!E37</f>
        <v>0</v>
      </c>
      <c r="F37" s="118">
        <f>F33-'资产负债表续'!E41</f>
        <v>0</v>
      </c>
      <c r="J37" s="118">
        <f>J33-'资产负债表续'!E45</f>
        <v>0</v>
      </c>
      <c r="K37" s="118">
        <f>K33-'资产负债表续'!E46</f>
        <v>0</v>
      </c>
      <c r="M37" s="118">
        <f>M33-'资产负债表续'!E47</f>
        <v>0</v>
      </c>
      <c r="N37" s="118">
        <f>N33-'资产负债表续'!E48</f>
        <v>0</v>
      </c>
      <c r="O37" s="118">
        <f>O33-'资产负债表续'!E49</f>
        <v>0</v>
      </c>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sheetProtection/>
  <mergeCells count="16">
    <mergeCell ref="J5:J6"/>
    <mergeCell ref="K5:K6"/>
    <mergeCell ref="L5:L6"/>
    <mergeCell ref="M5:M6"/>
    <mergeCell ref="N4:N6"/>
    <mergeCell ref="O4:O6"/>
    <mergeCell ref="B1:O1"/>
    <mergeCell ref="B3:O3"/>
    <mergeCell ref="B4:M4"/>
    <mergeCell ref="C5:E5"/>
    <mergeCell ref="A3:A6"/>
    <mergeCell ref="B5:B6"/>
    <mergeCell ref="F5:F6"/>
    <mergeCell ref="G5:G6"/>
    <mergeCell ref="H5:H6"/>
    <mergeCell ref="I5:I6"/>
  </mergeCells>
  <printOptions/>
  <pageMargins left="0.7480314960629921" right="0.7480314960629921" top="0.5905511811023623" bottom="0.984251968503937" header="0.5118110236220472" footer="0.5118110236220472"/>
  <pageSetup horizontalDpi="600" verticalDpi="600" orientation="landscape" paperSize="9" scale="65" r:id="rId1"/>
  <headerFooter alignWithMargins="0">
    <oddFooter>&amp;C&amp;"Times New Roman"&amp;12 6</oddFooter>
  </headerFooter>
</worksheet>
</file>

<file path=xl/worksheets/sheet8.xml><?xml version="1.0" encoding="utf-8"?>
<worksheet xmlns="http://schemas.openxmlformats.org/spreadsheetml/2006/main" xmlns:r="http://schemas.openxmlformats.org/officeDocument/2006/relationships">
  <dimension ref="A1:N35"/>
  <sheetViews>
    <sheetView view="pageBreakPreview" zoomScale="85" zoomScaleSheetLayoutView="85" zoomScalePageLayoutView="0" workbookViewId="0" topLeftCell="A13">
      <selection activeCell="K17" sqref="K17"/>
    </sheetView>
  </sheetViews>
  <sheetFormatPr defaultColWidth="9.00390625" defaultRowHeight="15.75"/>
  <cols>
    <col min="1" max="1" width="51.75390625" style="0" customWidth="1"/>
    <col min="2" max="2" width="13.75390625" style="0" customWidth="1"/>
    <col min="6" max="6" width="14.625" style="0" customWidth="1"/>
    <col min="8" max="8" width="9.75390625" style="0" customWidth="1"/>
    <col min="9" max="9" width="10.00390625" style="0" customWidth="1"/>
    <col min="10" max="10" width="11.875" style="0" customWidth="1"/>
    <col min="11" max="11" width="15.25390625" style="0" bestFit="1" customWidth="1"/>
    <col min="13" max="13" width="15.50390625" style="0" customWidth="1"/>
  </cols>
  <sheetData>
    <row r="1" spans="1:13" ht="20.25">
      <c r="A1" s="1"/>
      <c r="B1" s="302" t="s">
        <v>218</v>
      </c>
      <c r="C1" s="302"/>
      <c r="D1" s="302"/>
      <c r="E1" s="302"/>
      <c r="F1" s="302"/>
      <c r="G1" s="302"/>
      <c r="H1" s="302"/>
      <c r="I1" s="302"/>
      <c r="J1" s="302"/>
      <c r="K1" s="302"/>
      <c r="L1" s="302"/>
      <c r="M1" s="302"/>
    </row>
    <row r="2" spans="1:13" ht="15.75">
      <c r="A2" s="117" t="str">
        <f>'资产负债表'!A3</f>
        <v>编制单位：汨罗市城市建设投资开发有限公司</v>
      </c>
      <c r="B2" s="2"/>
      <c r="C2" s="2"/>
      <c r="D2" s="2"/>
      <c r="E2" s="2"/>
      <c r="F2" s="2"/>
      <c r="G2" s="2"/>
      <c r="H2" s="2"/>
      <c r="I2" s="2"/>
      <c r="J2" s="2"/>
      <c r="K2" s="2"/>
      <c r="L2" s="2"/>
      <c r="M2" s="16" t="s">
        <v>1</v>
      </c>
    </row>
    <row r="3" spans="1:13" ht="15.75">
      <c r="A3" s="291" t="s">
        <v>172</v>
      </c>
      <c r="B3" s="303" t="s">
        <v>225</v>
      </c>
      <c r="C3" s="304"/>
      <c r="D3" s="304"/>
      <c r="E3" s="304"/>
      <c r="F3" s="305"/>
      <c r="G3" s="305"/>
      <c r="H3" s="305"/>
      <c r="I3" s="305"/>
      <c r="J3" s="305"/>
      <c r="K3" s="305"/>
      <c r="L3" s="305"/>
      <c r="M3" s="305"/>
    </row>
    <row r="4" spans="1:13" ht="15.75">
      <c r="A4" s="308"/>
      <c r="B4" s="307" t="s">
        <v>176</v>
      </c>
      <c r="C4" s="307" t="s">
        <v>177</v>
      </c>
      <c r="D4" s="307"/>
      <c r="E4" s="307"/>
      <c r="F4" s="307" t="s">
        <v>178</v>
      </c>
      <c r="G4" s="307" t="s">
        <v>179</v>
      </c>
      <c r="H4" s="310" t="s">
        <v>180</v>
      </c>
      <c r="I4" s="312" t="s">
        <v>181</v>
      </c>
      <c r="J4" s="307" t="s">
        <v>182</v>
      </c>
      <c r="K4" s="307" t="s">
        <v>183</v>
      </c>
      <c r="L4" s="307" t="s">
        <v>184</v>
      </c>
      <c r="M4" s="315" t="s">
        <v>217</v>
      </c>
    </row>
    <row r="5" spans="1:13" ht="15.75">
      <c r="A5" s="309"/>
      <c r="B5" s="306"/>
      <c r="C5" s="119" t="s">
        <v>186</v>
      </c>
      <c r="D5" s="119" t="s">
        <v>187</v>
      </c>
      <c r="E5" s="119" t="s">
        <v>184</v>
      </c>
      <c r="F5" s="306"/>
      <c r="G5" s="306"/>
      <c r="H5" s="311"/>
      <c r="I5" s="313"/>
      <c r="J5" s="306"/>
      <c r="K5" s="306"/>
      <c r="L5" s="306"/>
      <c r="M5" s="316"/>
    </row>
    <row r="6" spans="1:13" ht="15.75">
      <c r="A6" s="4" t="s">
        <v>188</v>
      </c>
      <c r="B6" s="5">
        <f>'母公司所有者权益变动表-2'!B31</f>
        <v>88000000</v>
      </c>
      <c r="C6" s="6"/>
      <c r="D6" s="6"/>
      <c r="E6" s="6"/>
      <c r="F6" s="6">
        <f>'母公司所有者权益变动表-2'!F31</f>
        <v>5557627443.55</v>
      </c>
      <c r="G6" s="5"/>
      <c r="H6" s="7"/>
      <c r="I6" s="5"/>
      <c r="J6" s="5">
        <f>'母公司所有者权益变动表-2'!J31</f>
        <v>17902308.21</v>
      </c>
      <c r="K6" s="5">
        <f>'母公司所有者权益变动表-2'!K31</f>
        <v>161120773.9</v>
      </c>
      <c r="L6" s="5"/>
      <c r="M6" s="7">
        <f>B6+C6+D6+E6+F6-G6+H6+I6+J6+K6+L6</f>
        <v>5824650525.66</v>
      </c>
    </row>
    <row r="7" spans="1:13" ht="15.75">
      <c r="A7" s="8" t="s">
        <v>189</v>
      </c>
      <c r="B7" s="5"/>
      <c r="C7" s="6"/>
      <c r="D7" s="6"/>
      <c r="E7" s="6"/>
      <c r="F7" s="6"/>
      <c r="G7" s="5"/>
      <c r="H7" s="9"/>
      <c r="I7" s="7"/>
      <c r="J7" s="5"/>
      <c r="K7" s="5"/>
      <c r="L7" s="5"/>
      <c r="M7" s="7">
        <f>B7+C7+D7+E7+F7-G7+H7+I7+J7+K7+L7</f>
        <v>0</v>
      </c>
    </row>
    <row r="8" spans="1:13" ht="15.75">
      <c r="A8" s="8" t="s">
        <v>190</v>
      </c>
      <c r="B8" s="5"/>
      <c r="C8" s="6"/>
      <c r="D8" s="6"/>
      <c r="E8" s="6"/>
      <c r="F8" s="6"/>
      <c r="G8" s="5"/>
      <c r="H8" s="9"/>
      <c r="I8" s="7"/>
      <c r="J8" s="5"/>
      <c r="K8" s="5"/>
      <c r="L8" s="5"/>
      <c r="M8" s="7">
        <f>B8+C8+D8+E8+F8-G8+H8+I8+J8+K8+L8</f>
        <v>0</v>
      </c>
    </row>
    <row r="9" spans="1:14" ht="15.75">
      <c r="A9" s="10" t="s">
        <v>192</v>
      </c>
      <c r="B9" s="5"/>
      <c r="C9" s="6"/>
      <c r="D9" s="6"/>
      <c r="E9" s="6"/>
      <c r="F9" s="6"/>
      <c r="G9" s="5"/>
      <c r="H9" s="9"/>
      <c r="I9" s="7"/>
      <c r="J9" s="5"/>
      <c r="K9" s="5"/>
      <c r="L9" s="5"/>
      <c r="M9" s="7">
        <f aca="true" t="shared" si="0" ref="M9:M31">B9+C9+D9+E9+F9-G9+H9+I9+J9+K9+L9</f>
        <v>0</v>
      </c>
      <c r="N9" s="19"/>
    </row>
    <row r="10" spans="1:14" ht="15.75">
      <c r="A10" s="4" t="s">
        <v>193</v>
      </c>
      <c r="B10" s="5">
        <f>B6+B7+B8+B9</f>
        <v>88000000</v>
      </c>
      <c r="C10" s="5">
        <f aca="true" t="shared" si="1" ref="C10:M10">C6+C7+C8+C9</f>
        <v>0</v>
      </c>
      <c r="D10" s="5">
        <f t="shared" si="1"/>
        <v>0</v>
      </c>
      <c r="E10" s="5">
        <f t="shared" si="1"/>
        <v>0</v>
      </c>
      <c r="F10" s="5">
        <f t="shared" si="1"/>
        <v>5557627443.55</v>
      </c>
      <c r="G10" s="5">
        <f t="shared" si="1"/>
        <v>0</v>
      </c>
      <c r="H10" s="5">
        <f t="shared" si="1"/>
        <v>0</v>
      </c>
      <c r="I10" s="5">
        <f t="shared" si="1"/>
        <v>0</v>
      </c>
      <c r="J10" s="5">
        <f t="shared" si="1"/>
        <v>17902308.21</v>
      </c>
      <c r="K10" s="5">
        <f t="shared" si="1"/>
        <v>161120773.9</v>
      </c>
      <c r="L10" s="5">
        <f t="shared" si="1"/>
        <v>0</v>
      </c>
      <c r="M10" s="7">
        <f t="shared" si="1"/>
        <v>5824650525.66</v>
      </c>
      <c r="N10" s="19"/>
    </row>
    <row r="11" spans="1:14" ht="15.75">
      <c r="A11" s="11" t="s">
        <v>194</v>
      </c>
      <c r="B11" s="5">
        <f aca="true" t="shared" si="2" ref="B11:L11">B12+B13+B18+B22+B27+B30</f>
        <v>15790000</v>
      </c>
      <c r="C11" s="5">
        <f t="shared" si="2"/>
        <v>0</v>
      </c>
      <c r="D11" s="5">
        <f t="shared" si="2"/>
        <v>0</v>
      </c>
      <c r="E11" s="5">
        <f t="shared" si="2"/>
        <v>0</v>
      </c>
      <c r="F11" s="5">
        <f t="shared" si="2"/>
        <v>1369491690</v>
      </c>
      <c r="G11" s="5">
        <f t="shared" si="2"/>
        <v>0</v>
      </c>
      <c r="H11" s="5">
        <f t="shared" si="2"/>
        <v>0</v>
      </c>
      <c r="I11" s="5">
        <f t="shared" si="2"/>
        <v>0</v>
      </c>
      <c r="J11" s="5">
        <f t="shared" si="2"/>
        <v>16292968.86</v>
      </c>
      <c r="K11" s="5">
        <f t="shared" si="2"/>
        <v>164607008.21000004</v>
      </c>
      <c r="L11" s="5">
        <f t="shared" si="2"/>
        <v>0</v>
      </c>
      <c r="M11" s="7">
        <f t="shared" si="0"/>
        <v>1566181667.07</v>
      </c>
      <c r="N11" s="19"/>
    </row>
    <row r="12" spans="1:13" ht="15.75">
      <c r="A12" s="8" t="s">
        <v>195</v>
      </c>
      <c r="B12" s="5"/>
      <c r="C12" s="6"/>
      <c r="D12" s="6"/>
      <c r="E12" s="6"/>
      <c r="F12" s="6"/>
      <c r="G12" s="5"/>
      <c r="H12" s="9"/>
      <c r="I12" s="7"/>
      <c r="J12" s="5"/>
      <c r="K12" s="5">
        <f>'利润表'!D36</f>
        <v>180899977.07000005</v>
      </c>
      <c r="L12" s="5"/>
      <c r="M12" s="7">
        <f t="shared" si="0"/>
        <v>180899977.07000005</v>
      </c>
    </row>
    <row r="13" spans="1:13" ht="15.75">
      <c r="A13" s="10" t="s">
        <v>196</v>
      </c>
      <c r="B13" s="5">
        <f aca="true" t="shared" si="3" ref="B13:L13">B14+B15+B16+B17</f>
        <v>15790000</v>
      </c>
      <c r="C13" s="5">
        <f t="shared" si="3"/>
        <v>0</v>
      </c>
      <c r="D13" s="5">
        <f t="shared" si="3"/>
        <v>0</v>
      </c>
      <c r="E13" s="5">
        <f t="shared" si="3"/>
        <v>0</v>
      </c>
      <c r="F13" s="5">
        <f t="shared" si="3"/>
        <v>1369491690</v>
      </c>
      <c r="G13" s="5">
        <f t="shared" si="3"/>
        <v>0</v>
      </c>
      <c r="H13" s="5">
        <f t="shared" si="3"/>
        <v>0</v>
      </c>
      <c r="I13" s="5">
        <f t="shared" si="3"/>
        <v>0</v>
      </c>
      <c r="J13" s="5">
        <f t="shared" si="3"/>
        <v>0</v>
      </c>
      <c r="K13" s="5">
        <f t="shared" si="3"/>
        <v>0</v>
      </c>
      <c r="L13" s="5">
        <f t="shared" si="3"/>
        <v>0</v>
      </c>
      <c r="M13" s="7">
        <f t="shared" si="0"/>
        <v>1385281690</v>
      </c>
    </row>
    <row r="14" spans="1:13" ht="15.75">
      <c r="A14" s="10" t="s">
        <v>197</v>
      </c>
      <c r="B14" s="5"/>
      <c r="C14" s="6"/>
      <c r="D14" s="6"/>
      <c r="E14" s="6"/>
      <c r="F14" s="6">
        <v>1160281690</v>
      </c>
      <c r="G14" s="5"/>
      <c r="H14" s="9"/>
      <c r="I14" s="7"/>
      <c r="J14" s="5"/>
      <c r="K14" s="5"/>
      <c r="L14" s="5"/>
      <c r="M14" s="7">
        <f t="shared" si="0"/>
        <v>1160281690</v>
      </c>
    </row>
    <row r="15" spans="1:13" ht="15.75">
      <c r="A15" s="10" t="s">
        <v>198</v>
      </c>
      <c r="B15" s="5"/>
      <c r="C15" s="6"/>
      <c r="D15" s="6"/>
      <c r="E15" s="6"/>
      <c r="F15" s="6"/>
      <c r="G15" s="5"/>
      <c r="H15" s="9"/>
      <c r="I15" s="7"/>
      <c r="J15" s="5"/>
      <c r="K15" s="5"/>
      <c r="L15" s="5"/>
      <c r="M15" s="7">
        <f t="shared" si="0"/>
        <v>0</v>
      </c>
    </row>
    <row r="16" spans="1:13" ht="15.75">
      <c r="A16" s="10" t="s">
        <v>199</v>
      </c>
      <c r="B16" s="5"/>
      <c r="C16" s="6"/>
      <c r="D16" s="6"/>
      <c r="E16" s="6"/>
      <c r="F16" s="6"/>
      <c r="G16" s="5"/>
      <c r="H16" s="9"/>
      <c r="I16" s="7"/>
      <c r="J16" s="5"/>
      <c r="K16" s="5"/>
      <c r="L16" s="5"/>
      <c r="M16" s="7">
        <f t="shared" si="0"/>
        <v>0</v>
      </c>
    </row>
    <row r="17" spans="1:13" ht="15.75">
      <c r="A17" s="10" t="s">
        <v>200</v>
      </c>
      <c r="B17" s="5">
        <f>'资产负债表续'!D37-'资产负债表续'!F37</f>
        <v>15790000</v>
      </c>
      <c r="C17" s="6"/>
      <c r="D17" s="6"/>
      <c r="E17" s="6"/>
      <c r="F17" s="6">
        <v>209210000</v>
      </c>
      <c r="G17" s="5"/>
      <c r="H17" s="9"/>
      <c r="I17" s="7"/>
      <c r="J17" s="5"/>
      <c r="K17" s="5"/>
      <c r="L17" s="5"/>
      <c r="M17" s="7">
        <f t="shared" si="0"/>
        <v>225000000</v>
      </c>
    </row>
    <row r="18" spans="1:13" ht="15.75">
      <c r="A18" s="10" t="s">
        <v>201</v>
      </c>
      <c r="B18" s="5">
        <f aca="true" t="shared" si="4" ref="B18:L18">SUM(B19:B21)</f>
        <v>0</v>
      </c>
      <c r="C18" s="5">
        <f t="shared" si="4"/>
        <v>0</v>
      </c>
      <c r="D18" s="5">
        <f t="shared" si="4"/>
        <v>0</v>
      </c>
      <c r="E18" s="5">
        <f t="shared" si="4"/>
        <v>0</v>
      </c>
      <c r="F18" s="5">
        <f t="shared" si="4"/>
        <v>0</v>
      </c>
      <c r="G18" s="5">
        <f t="shared" si="4"/>
        <v>0</v>
      </c>
      <c r="H18" s="5">
        <f t="shared" si="4"/>
        <v>0</v>
      </c>
      <c r="I18" s="5">
        <f t="shared" si="4"/>
        <v>0</v>
      </c>
      <c r="J18" s="5">
        <f t="shared" si="4"/>
        <v>16292968.86</v>
      </c>
      <c r="K18" s="5">
        <f t="shared" si="4"/>
        <v>-16292968.86</v>
      </c>
      <c r="L18" s="5">
        <f t="shared" si="4"/>
        <v>0</v>
      </c>
      <c r="M18" s="7">
        <f t="shared" si="0"/>
        <v>0</v>
      </c>
    </row>
    <row r="19" spans="1:13" ht="15.75">
      <c r="A19" s="10" t="s">
        <v>202</v>
      </c>
      <c r="B19" s="5"/>
      <c r="C19" s="6"/>
      <c r="D19" s="6"/>
      <c r="E19" s="6"/>
      <c r="F19" s="6"/>
      <c r="G19" s="5"/>
      <c r="H19" s="9"/>
      <c r="I19" s="7"/>
      <c r="J19" s="5">
        <f>'资产负债表续'!D45-'资产负债表续'!F45</f>
        <v>16292968.86</v>
      </c>
      <c r="K19" s="5">
        <f>-J19</f>
        <v>-16292968.86</v>
      </c>
      <c r="L19" s="5"/>
      <c r="M19" s="7">
        <f t="shared" si="0"/>
        <v>0</v>
      </c>
    </row>
    <row r="20" spans="1:13" ht="15.75">
      <c r="A20" s="10" t="s">
        <v>203</v>
      </c>
      <c r="B20" s="5"/>
      <c r="C20" s="6"/>
      <c r="D20" s="6"/>
      <c r="E20" s="6"/>
      <c r="F20" s="6"/>
      <c r="G20" s="5"/>
      <c r="H20" s="9"/>
      <c r="I20" s="7"/>
      <c r="J20" s="5"/>
      <c r="K20" s="5"/>
      <c r="L20" s="5"/>
      <c r="M20" s="7">
        <f t="shared" si="0"/>
        <v>0</v>
      </c>
    </row>
    <row r="21" spans="1:13" ht="15.75">
      <c r="A21" s="10" t="s">
        <v>204</v>
      </c>
      <c r="B21" s="5"/>
      <c r="C21" s="6"/>
      <c r="D21" s="6"/>
      <c r="E21" s="6"/>
      <c r="F21" s="6"/>
      <c r="G21" s="5"/>
      <c r="H21" s="9"/>
      <c r="I21" s="7"/>
      <c r="J21" s="5"/>
      <c r="K21" s="5"/>
      <c r="L21" s="5"/>
      <c r="M21" s="7">
        <f t="shared" si="0"/>
        <v>0</v>
      </c>
    </row>
    <row r="22" spans="1:13" ht="15.75">
      <c r="A22" s="10" t="s">
        <v>205</v>
      </c>
      <c r="B22" s="5">
        <f aca="true" t="shared" si="5" ref="B22:L22">SUM(B23:B26)</f>
        <v>0</v>
      </c>
      <c r="C22" s="5">
        <f t="shared" si="5"/>
        <v>0</v>
      </c>
      <c r="D22" s="5">
        <f t="shared" si="5"/>
        <v>0</v>
      </c>
      <c r="E22" s="5">
        <f t="shared" si="5"/>
        <v>0</v>
      </c>
      <c r="F22" s="5">
        <f t="shared" si="5"/>
        <v>0</v>
      </c>
      <c r="G22" s="5">
        <f t="shared" si="5"/>
        <v>0</v>
      </c>
      <c r="H22" s="5">
        <f t="shared" si="5"/>
        <v>0</v>
      </c>
      <c r="I22" s="5">
        <f t="shared" si="5"/>
        <v>0</v>
      </c>
      <c r="J22" s="5">
        <f t="shared" si="5"/>
        <v>0</v>
      </c>
      <c r="K22" s="5">
        <f t="shared" si="5"/>
        <v>0</v>
      </c>
      <c r="L22" s="5">
        <f t="shared" si="5"/>
        <v>0</v>
      </c>
      <c r="M22" s="7">
        <f t="shared" si="0"/>
        <v>0</v>
      </c>
    </row>
    <row r="23" spans="1:13" ht="15.75">
      <c r="A23" s="10" t="s">
        <v>206</v>
      </c>
      <c r="B23" s="5"/>
      <c r="C23" s="6"/>
      <c r="D23" s="6"/>
      <c r="E23" s="6"/>
      <c r="F23" s="6"/>
      <c r="G23" s="5"/>
      <c r="H23" s="9"/>
      <c r="I23" s="7"/>
      <c r="J23" s="5"/>
      <c r="K23" s="5"/>
      <c r="L23" s="5"/>
      <c r="M23" s="7">
        <f t="shared" si="0"/>
        <v>0</v>
      </c>
    </row>
    <row r="24" spans="1:13" ht="15.75">
      <c r="A24" s="10" t="s">
        <v>207</v>
      </c>
      <c r="B24" s="5"/>
      <c r="C24" s="6"/>
      <c r="D24" s="6"/>
      <c r="E24" s="6"/>
      <c r="F24" s="6"/>
      <c r="G24" s="5"/>
      <c r="H24" s="9"/>
      <c r="I24" s="7"/>
      <c r="J24" s="5"/>
      <c r="K24" s="5"/>
      <c r="L24" s="5"/>
      <c r="M24" s="7">
        <f t="shared" si="0"/>
        <v>0</v>
      </c>
    </row>
    <row r="25" spans="1:13" ht="15.75">
      <c r="A25" s="10" t="s">
        <v>208</v>
      </c>
      <c r="B25" s="5"/>
      <c r="C25" s="6"/>
      <c r="D25" s="6"/>
      <c r="E25" s="6"/>
      <c r="F25" s="6"/>
      <c r="G25" s="5"/>
      <c r="H25" s="9"/>
      <c r="I25" s="7"/>
      <c r="J25" s="5"/>
      <c r="K25" s="5"/>
      <c r="L25" s="5"/>
      <c r="M25" s="7">
        <f t="shared" si="0"/>
        <v>0</v>
      </c>
    </row>
    <row r="26" spans="1:13" ht="15.75">
      <c r="A26" s="10" t="s">
        <v>200</v>
      </c>
      <c r="B26" s="5"/>
      <c r="C26" s="6"/>
      <c r="D26" s="6"/>
      <c r="E26" s="6"/>
      <c r="F26" s="6"/>
      <c r="G26" s="5"/>
      <c r="H26" s="9"/>
      <c r="I26" s="7"/>
      <c r="J26" s="5"/>
      <c r="K26" s="5"/>
      <c r="L26" s="5"/>
      <c r="M26" s="7">
        <f t="shared" si="0"/>
        <v>0</v>
      </c>
    </row>
    <row r="27" spans="1:13" ht="15.75">
      <c r="A27" s="10" t="s">
        <v>209</v>
      </c>
      <c r="B27" s="5"/>
      <c r="C27" s="5"/>
      <c r="D27" s="5"/>
      <c r="E27" s="5"/>
      <c r="F27" s="5"/>
      <c r="G27" s="5"/>
      <c r="H27" s="7"/>
      <c r="I27" s="5">
        <f>SUM(I28:I29)</f>
        <v>0</v>
      </c>
      <c r="J27" s="5"/>
      <c r="K27" s="5"/>
      <c r="L27" s="5"/>
      <c r="M27" s="7">
        <f t="shared" si="0"/>
        <v>0</v>
      </c>
    </row>
    <row r="28" spans="1:13" ht="15.75">
      <c r="A28" s="10" t="s">
        <v>210</v>
      </c>
      <c r="B28" s="5"/>
      <c r="C28" s="6"/>
      <c r="D28" s="6"/>
      <c r="E28" s="6"/>
      <c r="F28" s="6"/>
      <c r="G28" s="5"/>
      <c r="H28" s="9"/>
      <c r="I28" s="7"/>
      <c r="J28" s="5"/>
      <c r="K28" s="5"/>
      <c r="L28" s="5"/>
      <c r="M28" s="7">
        <f t="shared" si="0"/>
        <v>0</v>
      </c>
    </row>
    <row r="29" spans="1:13" ht="15.75">
      <c r="A29" s="10" t="s">
        <v>211</v>
      </c>
      <c r="B29" s="5"/>
      <c r="C29" s="6"/>
      <c r="D29" s="6"/>
      <c r="E29" s="6"/>
      <c r="F29" s="6"/>
      <c r="G29" s="5"/>
      <c r="H29" s="9"/>
      <c r="I29" s="7"/>
      <c r="J29" s="5"/>
      <c r="K29" s="5"/>
      <c r="L29" s="5"/>
      <c r="M29" s="7">
        <f t="shared" si="0"/>
        <v>0</v>
      </c>
    </row>
    <row r="30" spans="1:13" ht="15.75">
      <c r="A30" s="10" t="s">
        <v>212</v>
      </c>
      <c r="B30" s="5"/>
      <c r="C30" s="6"/>
      <c r="D30" s="6"/>
      <c r="E30" s="6"/>
      <c r="F30" s="6"/>
      <c r="G30" s="5"/>
      <c r="H30" s="9"/>
      <c r="I30" s="7"/>
      <c r="J30" s="5"/>
      <c r="K30" s="5"/>
      <c r="L30" s="5"/>
      <c r="M30" s="7">
        <f t="shared" si="0"/>
        <v>0</v>
      </c>
    </row>
    <row r="31" spans="1:13" ht="15.75">
      <c r="A31" s="12" t="s">
        <v>213</v>
      </c>
      <c r="B31" s="13">
        <f aca="true" t="shared" si="6" ref="B31:L31">B10+B11</f>
        <v>103790000</v>
      </c>
      <c r="C31" s="13">
        <f t="shared" si="6"/>
        <v>0</v>
      </c>
      <c r="D31" s="13">
        <f t="shared" si="6"/>
        <v>0</v>
      </c>
      <c r="E31" s="13">
        <f t="shared" si="6"/>
        <v>0</v>
      </c>
      <c r="F31" s="13">
        <f t="shared" si="6"/>
        <v>6927119133.55</v>
      </c>
      <c r="G31" s="13">
        <f t="shared" si="6"/>
        <v>0</v>
      </c>
      <c r="H31" s="13">
        <f t="shared" si="6"/>
        <v>0</v>
      </c>
      <c r="I31" s="13">
        <f t="shared" si="6"/>
        <v>0</v>
      </c>
      <c r="J31" s="13">
        <f t="shared" si="6"/>
        <v>34195277.07</v>
      </c>
      <c r="K31" s="13">
        <f t="shared" si="6"/>
        <v>325727782.11</v>
      </c>
      <c r="L31" s="13">
        <f t="shared" si="6"/>
        <v>0</v>
      </c>
      <c r="M31" s="17">
        <f t="shared" si="0"/>
        <v>7390832192.73</v>
      </c>
    </row>
    <row r="32" spans="1:13" ht="15.75">
      <c r="A32" s="1"/>
      <c r="B32" s="1"/>
      <c r="C32" s="1"/>
      <c r="D32" s="1"/>
      <c r="E32" s="1"/>
      <c r="F32" s="1"/>
      <c r="G32" s="1"/>
      <c r="H32" s="1"/>
      <c r="I32" s="1"/>
      <c r="J32" s="1"/>
      <c r="K32" s="1"/>
      <c r="L32" s="1"/>
      <c r="M32" s="1"/>
    </row>
    <row r="33" spans="1:13" ht="15.75">
      <c r="A33" s="14" t="s">
        <v>214</v>
      </c>
      <c r="B33" s="14" t="s">
        <v>215</v>
      </c>
      <c r="C33" s="14"/>
      <c r="D33" s="14"/>
      <c r="E33" s="14"/>
      <c r="F33" s="15"/>
      <c r="G33" s="15"/>
      <c r="H33" s="15"/>
      <c r="I33" s="15"/>
      <c r="J33" s="18" t="s">
        <v>44</v>
      </c>
      <c r="K33" s="18"/>
      <c r="L33" s="2"/>
      <c r="M33" s="2"/>
    </row>
    <row r="35" spans="2:13" ht="15.75">
      <c r="B35" s="118">
        <f>B31-'资产负债表续'!D37</f>
        <v>0</v>
      </c>
      <c r="F35" s="118">
        <f>F31-'资产负债表续'!D41</f>
        <v>0</v>
      </c>
      <c r="J35" s="118">
        <f>J31-'资产负债表续'!D45</f>
        <v>0</v>
      </c>
      <c r="K35" s="118">
        <f>K31-'资产负债表续'!D46</f>
        <v>17970288.48000002</v>
      </c>
      <c r="M35" s="118">
        <f>M31-'资产负债表续'!D47</f>
        <v>17970288.479999542</v>
      </c>
    </row>
  </sheetData>
  <sheetProtection/>
  <mergeCells count="13">
    <mergeCell ref="K4:K5"/>
    <mergeCell ref="L4:L5"/>
    <mergeCell ref="M4:M5"/>
    <mergeCell ref="B1:M1"/>
    <mergeCell ref="B3:M3"/>
    <mergeCell ref="C4:E4"/>
    <mergeCell ref="J4:J5"/>
    <mergeCell ref="A3:A5"/>
    <mergeCell ref="B4:B5"/>
    <mergeCell ref="F4:F5"/>
    <mergeCell ref="G4:G5"/>
    <mergeCell ref="H4:H5"/>
    <mergeCell ref="I4:I5"/>
  </mergeCells>
  <printOptions horizontalCentered="1"/>
  <pageMargins left="0.7480314960629921" right="0.7480314960629921" top="0.5905511811023623" bottom="0.984251968503937" header="0.5118110236220472" footer="0.5118110236220472"/>
  <pageSetup horizontalDpi="600" verticalDpi="600" orientation="landscape" paperSize="9" scale="65" r:id="rId1"/>
  <headerFooter alignWithMargins="0">
    <oddFooter>&amp;C&amp;"Times New Roman"&amp;12 7</oddFooter>
  </headerFooter>
</worksheet>
</file>

<file path=xl/worksheets/sheet9.xml><?xml version="1.0" encoding="utf-8"?>
<worksheet xmlns="http://schemas.openxmlformats.org/spreadsheetml/2006/main" xmlns:r="http://schemas.openxmlformats.org/officeDocument/2006/relationships">
  <dimension ref="A1:M35"/>
  <sheetViews>
    <sheetView view="pageBreakPreview" zoomScale="85" zoomScaleSheetLayoutView="85" zoomScalePageLayoutView="0" workbookViewId="0" topLeftCell="A7">
      <selection activeCell="D14" sqref="D14"/>
    </sheetView>
  </sheetViews>
  <sheetFormatPr defaultColWidth="9.00390625" defaultRowHeight="15.75"/>
  <cols>
    <col min="1" max="1" width="47.625" style="0" customWidth="1"/>
    <col min="2" max="2" width="12.50390625" style="0" customWidth="1"/>
    <col min="5" max="5" width="6.375" style="0" customWidth="1"/>
    <col min="6" max="6" width="15.75390625" style="0" bestFit="1" customWidth="1"/>
    <col min="9" max="9" width="6.375" style="0" customWidth="1"/>
    <col min="10" max="10" width="13.25390625" style="0" bestFit="1" customWidth="1"/>
    <col min="11" max="11" width="14.25390625" style="0" bestFit="1" customWidth="1"/>
    <col min="12" max="12" width="7.50390625" style="0" customWidth="1"/>
    <col min="13" max="13" width="15.125" style="0" customWidth="1"/>
  </cols>
  <sheetData>
    <row r="1" spans="1:13" ht="20.25">
      <c r="A1" s="1"/>
      <c r="B1" s="302" t="s">
        <v>218</v>
      </c>
      <c r="C1" s="302"/>
      <c r="D1" s="302"/>
      <c r="E1" s="302"/>
      <c r="F1" s="302"/>
      <c r="G1" s="302"/>
      <c r="H1" s="302"/>
      <c r="I1" s="302"/>
      <c r="J1" s="302"/>
      <c r="K1" s="302"/>
      <c r="L1" s="302"/>
      <c r="M1" s="302"/>
    </row>
    <row r="2" spans="1:13" ht="15.75">
      <c r="A2" s="117" t="str">
        <f>'资产负债表'!A3</f>
        <v>编制单位：汨罗市城市建设投资开发有限公司</v>
      </c>
      <c r="B2" s="2"/>
      <c r="C2" s="2"/>
      <c r="D2" s="2"/>
      <c r="E2" s="2"/>
      <c r="F2" s="2"/>
      <c r="G2" s="2"/>
      <c r="H2" s="2"/>
      <c r="I2" s="2"/>
      <c r="J2" s="2"/>
      <c r="K2" s="2"/>
      <c r="L2" s="2"/>
      <c r="M2" s="16" t="s">
        <v>1</v>
      </c>
    </row>
    <row r="3" spans="1:13" ht="15.75">
      <c r="A3" s="291" t="s">
        <v>172</v>
      </c>
      <c r="B3" s="303" t="s">
        <v>224</v>
      </c>
      <c r="C3" s="304"/>
      <c r="D3" s="304"/>
      <c r="E3" s="304"/>
      <c r="F3" s="305"/>
      <c r="G3" s="305"/>
      <c r="H3" s="305"/>
      <c r="I3" s="305"/>
      <c r="J3" s="305"/>
      <c r="K3" s="305"/>
      <c r="L3" s="305"/>
      <c r="M3" s="305"/>
    </row>
    <row r="4" spans="1:13" ht="15.75">
      <c r="A4" s="308"/>
      <c r="B4" s="307" t="s">
        <v>176</v>
      </c>
      <c r="C4" s="307" t="s">
        <v>177</v>
      </c>
      <c r="D4" s="307"/>
      <c r="E4" s="307"/>
      <c r="F4" s="307" t="s">
        <v>178</v>
      </c>
      <c r="G4" s="307" t="s">
        <v>179</v>
      </c>
      <c r="H4" s="310" t="s">
        <v>180</v>
      </c>
      <c r="I4" s="312" t="s">
        <v>181</v>
      </c>
      <c r="J4" s="307" t="s">
        <v>182</v>
      </c>
      <c r="K4" s="307" t="s">
        <v>183</v>
      </c>
      <c r="L4" s="307" t="s">
        <v>184</v>
      </c>
      <c r="M4" s="315" t="s">
        <v>217</v>
      </c>
    </row>
    <row r="5" spans="1:13" ht="15.75">
      <c r="A5" s="309"/>
      <c r="B5" s="306"/>
      <c r="C5" s="119" t="s">
        <v>186</v>
      </c>
      <c r="D5" s="119" t="s">
        <v>187</v>
      </c>
      <c r="E5" s="119" t="s">
        <v>184</v>
      </c>
      <c r="F5" s="306"/>
      <c r="G5" s="306"/>
      <c r="H5" s="311"/>
      <c r="I5" s="313"/>
      <c r="J5" s="306"/>
      <c r="K5" s="306"/>
      <c r="L5" s="306"/>
      <c r="M5" s="316"/>
    </row>
    <row r="6" spans="1:13" ht="15.75">
      <c r="A6" s="4" t="s">
        <v>188</v>
      </c>
      <c r="B6" s="5">
        <v>88000000</v>
      </c>
      <c r="C6" s="6"/>
      <c r="D6" s="6"/>
      <c r="E6" s="6"/>
      <c r="F6" s="6">
        <v>4573703043.55</v>
      </c>
      <c r="G6" s="5"/>
      <c r="H6" s="7"/>
      <c r="I6" s="5"/>
      <c r="J6" s="5"/>
      <c r="K6" s="5">
        <v>-21123982.07</v>
      </c>
      <c r="L6" s="5"/>
      <c r="M6" s="7">
        <f>B6+C6+D6+E6+F6-G6+H6+I6+J6+K6+L6</f>
        <v>4640579061.4800005</v>
      </c>
    </row>
    <row r="7" spans="1:13" ht="15.75">
      <c r="A7" s="8" t="s">
        <v>189</v>
      </c>
      <c r="B7" s="5"/>
      <c r="C7" s="6"/>
      <c r="D7" s="6"/>
      <c r="E7" s="6"/>
      <c r="F7" s="6"/>
      <c r="G7" s="5"/>
      <c r="H7" s="9"/>
      <c r="I7" s="7"/>
      <c r="J7" s="5"/>
      <c r="K7" s="5"/>
      <c r="L7" s="5"/>
      <c r="M7" s="7">
        <f>B7+C7+D7+E7+F7-G7+H7+I7+J7+K7+L7</f>
        <v>0</v>
      </c>
    </row>
    <row r="8" spans="1:13" ht="15.75">
      <c r="A8" s="8" t="s">
        <v>190</v>
      </c>
      <c r="B8" s="5"/>
      <c r="C8" s="6"/>
      <c r="D8" s="6"/>
      <c r="E8" s="6"/>
      <c r="F8" s="6"/>
      <c r="G8" s="5"/>
      <c r="H8" s="9"/>
      <c r="I8" s="7"/>
      <c r="J8" s="5"/>
      <c r="K8" s="5"/>
      <c r="L8" s="5"/>
      <c r="M8" s="7">
        <f>B8+C8+D8+E8+F8-G8+H8+I8+J8+K8+L8</f>
        <v>0</v>
      </c>
    </row>
    <row r="9" spans="1:13" ht="15.75">
      <c r="A9" s="10" t="s">
        <v>192</v>
      </c>
      <c r="B9" s="5"/>
      <c r="C9" s="6"/>
      <c r="D9" s="6"/>
      <c r="E9" s="6"/>
      <c r="F9" s="6"/>
      <c r="G9" s="5"/>
      <c r="H9" s="9"/>
      <c r="I9" s="7"/>
      <c r="J9" s="5"/>
      <c r="K9" s="5"/>
      <c r="L9" s="5"/>
      <c r="M9" s="7">
        <f>B9+C9+D9+E9+F9-G9+H9+I9+J9+K9+L9</f>
        <v>0</v>
      </c>
    </row>
    <row r="10" spans="1:13" ht="15.75">
      <c r="A10" s="4" t="s">
        <v>193</v>
      </c>
      <c r="B10" s="5">
        <f aca="true" t="shared" si="0" ref="B10:M10">B6+B7+B8+B9</f>
        <v>88000000</v>
      </c>
      <c r="C10" s="5">
        <f t="shared" si="0"/>
        <v>0</v>
      </c>
      <c r="D10" s="5">
        <f t="shared" si="0"/>
        <v>0</v>
      </c>
      <c r="E10" s="5">
        <f t="shared" si="0"/>
        <v>0</v>
      </c>
      <c r="F10" s="5">
        <f t="shared" si="0"/>
        <v>4573703043.55</v>
      </c>
      <c r="G10" s="5">
        <f t="shared" si="0"/>
        <v>0</v>
      </c>
      <c r="H10" s="5">
        <f t="shared" si="0"/>
        <v>0</v>
      </c>
      <c r="I10" s="5">
        <f t="shared" si="0"/>
        <v>0</v>
      </c>
      <c r="J10" s="5">
        <f t="shared" si="0"/>
        <v>0</v>
      </c>
      <c r="K10" s="5">
        <f t="shared" si="0"/>
        <v>-21123982.07</v>
      </c>
      <c r="L10" s="5">
        <f t="shared" si="0"/>
        <v>0</v>
      </c>
      <c r="M10" s="7">
        <f t="shared" si="0"/>
        <v>4640579061.4800005</v>
      </c>
    </row>
    <row r="11" spans="1:13" ht="15.75">
      <c r="A11" s="11" t="s">
        <v>194</v>
      </c>
      <c r="B11" s="5">
        <f aca="true" t="shared" si="1" ref="B11:L11">B12+B13+B18+B22+B27+B30</f>
        <v>0</v>
      </c>
      <c r="C11" s="5">
        <f t="shared" si="1"/>
        <v>0</v>
      </c>
      <c r="D11" s="5">
        <f t="shared" si="1"/>
        <v>0</v>
      </c>
      <c r="E11" s="5">
        <f t="shared" si="1"/>
        <v>0</v>
      </c>
      <c r="F11" s="5">
        <f t="shared" si="1"/>
        <v>983924400</v>
      </c>
      <c r="G11" s="5">
        <f t="shared" si="1"/>
        <v>0</v>
      </c>
      <c r="H11" s="5">
        <f t="shared" si="1"/>
        <v>0</v>
      </c>
      <c r="I11" s="5">
        <f t="shared" si="1"/>
        <v>0</v>
      </c>
      <c r="J11" s="5">
        <f t="shared" si="1"/>
        <v>17902308.21</v>
      </c>
      <c r="K11" s="5">
        <f t="shared" si="1"/>
        <v>182244755.97</v>
      </c>
      <c r="L11" s="5">
        <f t="shared" si="1"/>
        <v>0</v>
      </c>
      <c r="M11" s="7">
        <f aca="true" t="shared" si="2" ref="M11:M31">B11+C11+D11+E11+F11-G11+H11+I11+J11+K11+L11</f>
        <v>1184071464.18</v>
      </c>
    </row>
    <row r="12" spans="1:13" ht="15.75">
      <c r="A12" s="8" t="s">
        <v>195</v>
      </c>
      <c r="B12" s="5"/>
      <c r="C12" s="6"/>
      <c r="D12" s="6"/>
      <c r="E12" s="6"/>
      <c r="F12" s="6"/>
      <c r="G12" s="5"/>
      <c r="H12" s="9"/>
      <c r="I12" s="7"/>
      <c r="J12" s="5"/>
      <c r="K12" s="5">
        <f>'利润表'!F36</f>
        <v>200147064.18</v>
      </c>
      <c r="L12" s="5"/>
      <c r="M12" s="7">
        <f t="shared" si="2"/>
        <v>200147064.18</v>
      </c>
    </row>
    <row r="13" spans="1:13" ht="15.75">
      <c r="A13" s="10" t="s">
        <v>196</v>
      </c>
      <c r="B13" s="5">
        <f aca="true" t="shared" si="3" ref="B13:L13">B14+B15+B16+B17</f>
        <v>0</v>
      </c>
      <c r="C13" s="5">
        <f t="shared" si="3"/>
        <v>0</v>
      </c>
      <c r="D13" s="5">
        <f t="shared" si="3"/>
        <v>0</v>
      </c>
      <c r="E13" s="5">
        <f t="shared" si="3"/>
        <v>0</v>
      </c>
      <c r="F13" s="5">
        <f t="shared" si="3"/>
        <v>983924400</v>
      </c>
      <c r="G13" s="5">
        <f t="shared" si="3"/>
        <v>0</v>
      </c>
      <c r="H13" s="5">
        <f t="shared" si="3"/>
        <v>0</v>
      </c>
      <c r="I13" s="5">
        <f t="shared" si="3"/>
        <v>0</v>
      </c>
      <c r="J13" s="5">
        <f t="shared" si="3"/>
        <v>0</v>
      </c>
      <c r="K13" s="5">
        <f t="shared" si="3"/>
        <v>0</v>
      </c>
      <c r="L13" s="5">
        <f t="shared" si="3"/>
        <v>0</v>
      </c>
      <c r="M13" s="7">
        <f t="shared" si="2"/>
        <v>983924400</v>
      </c>
    </row>
    <row r="14" spans="1:13" ht="15.75">
      <c r="A14" s="10" t="s">
        <v>197</v>
      </c>
      <c r="B14" s="5"/>
      <c r="C14" s="6"/>
      <c r="D14" s="6"/>
      <c r="E14" s="6"/>
      <c r="F14" s="6">
        <v>983924400</v>
      </c>
      <c r="G14" s="5"/>
      <c r="H14" s="9"/>
      <c r="I14" s="7"/>
      <c r="J14" s="5"/>
      <c r="K14" s="5"/>
      <c r="L14" s="5"/>
      <c r="M14" s="7">
        <f t="shared" si="2"/>
        <v>983924400</v>
      </c>
    </row>
    <row r="15" spans="1:13" ht="15.75">
      <c r="A15" s="10" t="s">
        <v>198</v>
      </c>
      <c r="B15" s="5"/>
      <c r="C15" s="6"/>
      <c r="D15" s="6"/>
      <c r="E15" s="6"/>
      <c r="F15" s="6"/>
      <c r="G15" s="5"/>
      <c r="H15" s="9"/>
      <c r="I15" s="7"/>
      <c r="J15" s="5"/>
      <c r="K15" s="5"/>
      <c r="L15" s="5"/>
      <c r="M15" s="7">
        <f t="shared" si="2"/>
        <v>0</v>
      </c>
    </row>
    <row r="16" spans="1:13" ht="15.75">
      <c r="A16" s="10" t="s">
        <v>199</v>
      </c>
      <c r="B16" s="5"/>
      <c r="C16" s="6"/>
      <c r="D16" s="6"/>
      <c r="E16" s="6"/>
      <c r="F16" s="6"/>
      <c r="G16" s="5"/>
      <c r="H16" s="9"/>
      <c r="I16" s="7"/>
      <c r="J16" s="5"/>
      <c r="K16" s="5"/>
      <c r="L16" s="5"/>
      <c r="M16" s="7">
        <f t="shared" si="2"/>
        <v>0</v>
      </c>
    </row>
    <row r="17" spans="1:13" ht="15.75">
      <c r="A17" s="10" t="s">
        <v>200</v>
      </c>
      <c r="B17" s="5"/>
      <c r="C17" s="6"/>
      <c r="D17" s="6"/>
      <c r="E17" s="6"/>
      <c r="F17" s="6"/>
      <c r="G17" s="5"/>
      <c r="H17" s="9"/>
      <c r="I17" s="7"/>
      <c r="J17" s="5"/>
      <c r="K17" s="5"/>
      <c r="L17" s="5"/>
      <c r="M17" s="7">
        <f t="shared" si="2"/>
        <v>0</v>
      </c>
    </row>
    <row r="18" spans="1:13" ht="15.75">
      <c r="A18" s="10" t="s">
        <v>201</v>
      </c>
      <c r="B18" s="5">
        <f aca="true" t="shared" si="4" ref="B18:L18">SUM(B19:B21)</f>
        <v>0</v>
      </c>
      <c r="C18" s="5">
        <f t="shared" si="4"/>
        <v>0</v>
      </c>
      <c r="D18" s="5">
        <f t="shared" si="4"/>
        <v>0</v>
      </c>
      <c r="E18" s="5">
        <f t="shared" si="4"/>
        <v>0</v>
      </c>
      <c r="F18" s="5">
        <f t="shared" si="4"/>
        <v>0</v>
      </c>
      <c r="G18" s="5">
        <f t="shared" si="4"/>
        <v>0</v>
      </c>
      <c r="H18" s="5">
        <f t="shared" si="4"/>
        <v>0</v>
      </c>
      <c r="I18" s="5">
        <f t="shared" si="4"/>
        <v>0</v>
      </c>
      <c r="J18" s="5">
        <f t="shared" si="4"/>
        <v>17902308.21</v>
      </c>
      <c r="K18" s="5">
        <f t="shared" si="4"/>
        <v>-17902308.21</v>
      </c>
      <c r="L18" s="5">
        <f t="shared" si="4"/>
        <v>0</v>
      </c>
      <c r="M18" s="7">
        <f t="shared" si="2"/>
        <v>0</v>
      </c>
    </row>
    <row r="19" spans="1:13" ht="15.75">
      <c r="A19" s="10" t="s">
        <v>202</v>
      </c>
      <c r="B19" s="5"/>
      <c r="C19" s="6"/>
      <c r="D19" s="6"/>
      <c r="E19" s="6"/>
      <c r="F19" s="6"/>
      <c r="G19" s="5"/>
      <c r="H19" s="9"/>
      <c r="I19" s="7"/>
      <c r="J19" s="5">
        <v>17902308.21</v>
      </c>
      <c r="K19" s="5">
        <f>-J19</f>
        <v>-17902308.21</v>
      </c>
      <c r="L19" s="5"/>
      <c r="M19" s="7">
        <f t="shared" si="2"/>
        <v>0</v>
      </c>
    </row>
    <row r="20" spans="1:13" ht="15.75">
      <c r="A20" s="10" t="s">
        <v>203</v>
      </c>
      <c r="B20" s="5"/>
      <c r="C20" s="6"/>
      <c r="D20" s="6"/>
      <c r="E20" s="6"/>
      <c r="F20" s="6"/>
      <c r="G20" s="5"/>
      <c r="H20" s="9"/>
      <c r="I20" s="7"/>
      <c r="J20" s="5"/>
      <c r="K20" s="5"/>
      <c r="L20" s="5"/>
      <c r="M20" s="7">
        <f t="shared" si="2"/>
        <v>0</v>
      </c>
    </row>
    <row r="21" spans="1:13" ht="15.75">
      <c r="A21" s="10" t="s">
        <v>204</v>
      </c>
      <c r="B21" s="5"/>
      <c r="C21" s="6"/>
      <c r="D21" s="6"/>
      <c r="E21" s="6"/>
      <c r="F21" s="6"/>
      <c r="G21" s="5"/>
      <c r="H21" s="9"/>
      <c r="I21" s="7"/>
      <c r="J21" s="5"/>
      <c r="K21" s="5"/>
      <c r="L21" s="5"/>
      <c r="M21" s="7">
        <f t="shared" si="2"/>
        <v>0</v>
      </c>
    </row>
    <row r="22" spans="1:13" ht="15.75">
      <c r="A22" s="10" t="s">
        <v>205</v>
      </c>
      <c r="B22" s="5">
        <f aca="true" t="shared" si="5" ref="B22:L22">SUM(B23:B26)</f>
        <v>0</v>
      </c>
      <c r="C22" s="5">
        <f t="shared" si="5"/>
        <v>0</v>
      </c>
      <c r="D22" s="5">
        <f t="shared" si="5"/>
        <v>0</v>
      </c>
      <c r="E22" s="5">
        <f t="shared" si="5"/>
        <v>0</v>
      </c>
      <c r="F22" s="5">
        <f t="shared" si="5"/>
        <v>0</v>
      </c>
      <c r="G22" s="5">
        <f t="shared" si="5"/>
        <v>0</v>
      </c>
      <c r="H22" s="5">
        <f t="shared" si="5"/>
        <v>0</v>
      </c>
      <c r="I22" s="5">
        <f t="shared" si="5"/>
        <v>0</v>
      </c>
      <c r="J22" s="5">
        <f t="shared" si="5"/>
        <v>0</v>
      </c>
      <c r="K22" s="5">
        <f t="shared" si="5"/>
        <v>0</v>
      </c>
      <c r="L22" s="5">
        <f t="shared" si="5"/>
        <v>0</v>
      </c>
      <c r="M22" s="7">
        <f t="shared" si="2"/>
        <v>0</v>
      </c>
    </row>
    <row r="23" spans="1:13" ht="15.75">
      <c r="A23" s="10" t="s">
        <v>206</v>
      </c>
      <c r="B23" s="5"/>
      <c r="C23" s="6"/>
      <c r="D23" s="6"/>
      <c r="E23" s="6"/>
      <c r="F23" s="6"/>
      <c r="G23" s="5"/>
      <c r="H23" s="9"/>
      <c r="I23" s="7"/>
      <c r="J23" s="5"/>
      <c r="K23" s="5"/>
      <c r="L23" s="5"/>
      <c r="M23" s="7">
        <f t="shared" si="2"/>
        <v>0</v>
      </c>
    </row>
    <row r="24" spans="1:13" ht="15.75">
      <c r="A24" s="10" t="s">
        <v>207</v>
      </c>
      <c r="B24" s="5"/>
      <c r="C24" s="6"/>
      <c r="D24" s="6"/>
      <c r="E24" s="6"/>
      <c r="F24" s="6"/>
      <c r="G24" s="5"/>
      <c r="H24" s="9"/>
      <c r="I24" s="7"/>
      <c r="J24" s="5"/>
      <c r="K24" s="5"/>
      <c r="L24" s="5"/>
      <c r="M24" s="7">
        <f t="shared" si="2"/>
        <v>0</v>
      </c>
    </row>
    <row r="25" spans="1:13" ht="15.75">
      <c r="A25" s="10" t="s">
        <v>208</v>
      </c>
      <c r="B25" s="5"/>
      <c r="C25" s="6"/>
      <c r="D25" s="6"/>
      <c r="E25" s="6"/>
      <c r="F25" s="6"/>
      <c r="G25" s="5"/>
      <c r="H25" s="9"/>
      <c r="I25" s="7"/>
      <c r="J25" s="5"/>
      <c r="K25" s="5"/>
      <c r="L25" s="5"/>
      <c r="M25" s="7">
        <f t="shared" si="2"/>
        <v>0</v>
      </c>
    </row>
    <row r="26" spans="1:13" ht="15.75">
      <c r="A26" s="10" t="s">
        <v>200</v>
      </c>
      <c r="B26" s="5"/>
      <c r="C26" s="6"/>
      <c r="D26" s="6"/>
      <c r="E26" s="6"/>
      <c r="F26" s="6"/>
      <c r="G26" s="5"/>
      <c r="H26" s="9"/>
      <c r="I26" s="7"/>
      <c r="J26" s="5"/>
      <c r="K26" s="5"/>
      <c r="L26" s="5"/>
      <c r="M26" s="7">
        <f t="shared" si="2"/>
        <v>0</v>
      </c>
    </row>
    <row r="27" spans="1:13" ht="15.75">
      <c r="A27" s="10" t="s">
        <v>209</v>
      </c>
      <c r="B27" s="5"/>
      <c r="C27" s="5"/>
      <c r="D27" s="5"/>
      <c r="E27" s="5"/>
      <c r="F27" s="5"/>
      <c r="G27" s="5"/>
      <c r="H27" s="7"/>
      <c r="I27" s="5">
        <f>SUM(I28:I29)</f>
        <v>0</v>
      </c>
      <c r="J27" s="5"/>
      <c r="K27" s="5"/>
      <c r="L27" s="5"/>
      <c r="M27" s="7">
        <f t="shared" si="2"/>
        <v>0</v>
      </c>
    </row>
    <row r="28" spans="1:13" ht="15.75">
      <c r="A28" s="10" t="s">
        <v>210</v>
      </c>
      <c r="B28" s="5"/>
      <c r="C28" s="6"/>
      <c r="D28" s="6"/>
      <c r="E28" s="6"/>
      <c r="F28" s="6"/>
      <c r="G28" s="5"/>
      <c r="H28" s="9"/>
      <c r="I28" s="7"/>
      <c r="J28" s="5"/>
      <c r="K28" s="5"/>
      <c r="L28" s="5"/>
      <c r="M28" s="7">
        <f t="shared" si="2"/>
        <v>0</v>
      </c>
    </row>
    <row r="29" spans="1:13" ht="15.75">
      <c r="A29" s="10" t="s">
        <v>211</v>
      </c>
      <c r="B29" s="5"/>
      <c r="C29" s="6"/>
      <c r="D29" s="6"/>
      <c r="E29" s="6"/>
      <c r="F29" s="6"/>
      <c r="G29" s="5"/>
      <c r="H29" s="9"/>
      <c r="I29" s="7"/>
      <c r="J29" s="5"/>
      <c r="K29" s="5"/>
      <c r="L29" s="5"/>
      <c r="M29" s="7">
        <f t="shared" si="2"/>
        <v>0</v>
      </c>
    </row>
    <row r="30" spans="1:13" ht="15.75">
      <c r="A30" s="10" t="s">
        <v>212</v>
      </c>
      <c r="B30" s="5"/>
      <c r="C30" s="6"/>
      <c r="D30" s="6"/>
      <c r="E30" s="6"/>
      <c r="F30" s="6"/>
      <c r="G30" s="5"/>
      <c r="H30" s="9"/>
      <c r="I30" s="7"/>
      <c r="J30" s="5"/>
      <c r="K30" s="5"/>
      <c r="L30" s="5"/>
      <c r="M30" s="7">
        <f t="shared" si="2"/>
        <v>0</v>
      </c>
    </row>
    <row r="31" spans="1:13" ht="15.75">
      <c r="A31" s="12" t="s">
        <v>213</v>
      </c>
      <c r="B31" s="13">
        <f aca="true" t="shared" si="6" ref="B31:L31">B10+B11</f>
        <v>88000000</v>
      </c>
      <c r="C31" s="13">
        <f t="shared" si="6"/>
        <v>0</v>
      </c>
      <c r="D31" s="13">
        <f t="shared" si="6"/>
        <v>0</v>
      </c>
      <c r="E31" s="13">
        <f t="shared" si="6"/>
        <v>0</v>
      </c>
      <c r="F31" s="13">
        <f t="shared" si="6"/>
        <v>5557627443.55</v>
      </c>
      <c r="G31" s="13">
        <f t="shared" si="6"/>
        <v>0</v>
      </c>
      <c r="H31" s="13">
        <f t="shared" si="6"/>
        <v>0</v>
      </c>
      <c r="I31" s="13">
        <f t="shared" si="6"/>
        <v>0</v>
      </c>
      <c r="J31" s="13">
        <f t="shared" si="6"/>
        <v>17902308.21</v>
      </c>
      <c r="K31" s="13">
        <f t="shared" si="6"/>
        <v>161120773.9</v>
      </c>
      <c r="L31" s="13">
        <f t="shared" si="6"/>
        <v>0</v>
      </c>
      <c r="M31" s="17">
        <f t="shared" si="2"/>
        <v>5824650525.66</v>
      </c>
    </row>
    <row r="32" spans="1:13" ht="15.75">
      <c r="A32" s="1"/>
      <c r="B32" s="1"/>
      <c r="C32" s="1"/>
      <c r="D32" s="1"/>
      <c r="E32" s="1"/>
      <c r="F32" s="1"/>
      <c r="G32" s="1"/>
      <c r="H32" s="1"/>
      <c r="I32" s="1"/>
      <c r="J32" s="1"/>
      <c r="K32" s="1"/>
      <c r="L32" s="1"/>
      <c r="M32" s="1"/>
    </row>
    <row r="33" spans="1:13" ht="15.75">
      <c r="A33" s="14" t="s">
        <v>214</v>
      </c>
      <c r="B33" s="14" t="s">
        <v>215</v>
      </c>
      <c r="C33" s="14"/>
      <c r="D33" s="14"/>
      <c r="E33" s="14"/>
      <c r="F33" s="15"/>
      <c r="G33" s="15"/>
      <c r="H33" s="15"/>
      <c r="I33" s="15"/>
      <c r="J33" s="18" t="s">
        <v>44</v>
      </c>
      <c r="K33" s="18"/>
      <c r="L33" s="2"/>
      <c r="M33" s="2"/>
    </row>
    <row r="35" spans="2:13" ht="15.75">
      <c r="B35" s="118">
        <f>B31-'资产负债表续'!F37</f>
        <v>0</v>
      </c>
      <c r="F35" s="118">
        <f>F31-'资产负债表续'!F41</f>
        <v>0</v>
      </c>
      <c r="J35" s="118">
        <f>J31-'资产负债表续'!F45</f>
        <v>0</v>
      </c>
      <c r="K35" s="118">
        <f>K31-'资产负债表续'!F46</f>
        <v>0</v>
      </c>
      <c r="M35" s="118">
        <f>M31-'资产负债表续'!F47</f>
        <v>0</v>
      </c>
    </row>
  </sheetData>
  <sheetProtection/>
  <mergeCells count="13">
    <mergeCell ref="K4:K5"/>
    <mergeCell ref="L4:L5"/>
    <mergeCell ref="M4:M5"/>
    <mergeCell ref="B1:M1"/>
    <mergeCell ref="B3:M3"/>
    <mergeCell ref="C4:E4"/>
    <mergeCell ref="J4:J5"/>
    <mergeCell ref="A3:A5"/>
    <mergeCell ref="B4:B5"/>
    <mergeCell ref="F4:F5"/>
    <mergeCell ref="G4:G5"/>
    <mergeCell ref="H4:H5"/>
    <mergeCell ref="I4:I5"/>
  </mergeCells>
  <printOptions horizontalCentered="1"/>
  <pageMargins left="0.7480314960629921" right="0.7480314960629921" top="0.5905511811023623" bottom="0.5905511811023623"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北京京都会计师事务所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admin</cp:lastModifiedBy>
  <cp:lastPrinted>2016-06-02T10:01:44Z</cp:lastPrinted>
  <dcterms:created xsi:type="dcterms:W3CDTF">2001-06-27T02:04:20Z</dcterms:created>
  <dcterms:modified xsi:type="dcterms:W3CDTF">2017-02-18T12:28:17Z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